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5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6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12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320" windowWidth="17690" windowHeight="6890" tabRatio="729" activeTab="10"/>
  </bookViews>
  <sheets>
    <sheet name="Front Page" sheetId="5" r:id="rId1"/>
    <sheet name="RAG Ratings" sheetId="15" r:id="rId2"/>
    <sheet name="Q1 PAEDS OP" sheetId="7" state="hidden" r:id="rId3"/>
    <sheet name="Q1 ADULTS OP" sheetId="19" state="hidden" r:id="rId4"/>
    <sheet name="Q1 OP Graphs" sheetId="14" state="hidden" r:id="rId5"/>
    <sheet name="Q2 PAEDS OP" sheetId="20" state="hidden" r:id="rId6"/>
    <sheet name="Q2 ADULTS OP" sheetId="21" state="hidden" r:id="rId7"/>
    <sheet name="Q2 OP Graphs" sheetId="22" state="hidden" r:id="rId8"/>
    <sheet name="Q3 OP Graphs" sheetId="32" r:id="rId9"/>
    <sheet name="Local report Adult OP" sheetId="2" r:id="rId10"/>
    <sheet name="Local report Paeds OP" sheetId="6" r:id="rId11"/>
    <sheet name="Q3 Paeds OP Dashboard" sheetId="26" r:id="rId12"/>
    <sheet name="Q3 Adults  OP Dashboard " sheetId="27" r:id="rId13"/>
    <sheet name="Q4 PAEDS OP" sheetId="25" state="hidden" r:id="rId14"/>
    <sheet name="Q4 ADULTS OP" sheetId="28" state="hidden" r:id="rId15"/>
    <sheet name="Data" sheetId="4" state="hidden" r:id="rId16"/>
    <sheet name="Graph data Q1" sheetId="13" state="hidden" r:id="rId17"/>
    <sheet name="Graph data Q2" sheetId="24" state="hidden" r:id="rId18"/>
    <sheet name="Graph data Q3" sheetId="29" state="hidden" r:id="rId19"/>
    <sheet name="Graph data Q4" sheetId="31" state="hidden" r:id="rId20"/>
    <sheet name="Graph data Y2D" sheetId="30" state="hidden" r:id="rId21"/>
    <sheet name="Control" sheetId="3" state="hidden" r:id="rId22"/>
    <sheet name="Level 1 CHDN Report" sheetId="18" state="hidden" r:id="rId23"/>
    <sheet name="Graphsdraft" sheetId="8" state="hidden" r:id="rId24"/>
  </sheets>
  <definedNames>
    <definedName name="_xlnm._FilterDatabase" localSheetId="23" hidden="1">Graphsdraft!$F$101:$G$118</definedName>
    <definedName name="_xlnm._FilterDatabase" localSheetId="3" hidden="1">'Q1 ADULTS OP'!$B$4:$W$23</definedName>
    <definedName name="_xlnm._FilterDatabase" localSheetId="2" hidden="1">'Q1 PAEDS OP'!$B$4:$W$24</definedName>
    <definedName name="_xlnm._FilterDatabase" localSheetId="6" hidden="1">'Q2 ADULTS OP'!$B$4:$W$23</definedName>
    <definedName name="_xlnm._FilterDatabase" localSheetId="5" hidden="1">'Q2 PAEDS OP'!$B$4:$W$24</definedName>
    <definedName name="_xlnm._FilterDatabase" localSheetId="12" hidden="1">'Q3 Adults  OP Dashboard '!$B$5:$AA$25</definedName>
    <definedName name="_xlnm._FilterDatabase" localSheetId="11" hidden="1">'Q3 Paeds OP Dashboard'!$B$5:$AA$25</definedName>
    <definedName name="_xlnm._FilterDatabase" localSheetId="14" hidden="1">'Q4 ADULTS OP'!$B$5:$AC$25</definedName>
    <definedName name="_xlnm._FilterDatabase" localSheetId="13" hidden="1">'Q4 PAEDS OP'!$B$5:$AC$25</definedName>
    <definedName name="Q1_Adult">Data!$A$3:$V$24</definedName>
    <definedName name="Q1_Paeds">Data!$A$28:$V$50</definedName>
    <definedName name="Q2_Adult">Data!$A$56:$V$77</definedName>
    <definedName name="Q2_Paeds">Data!$A$81:$V$103</definedName>
    <definedName name="Q3_Adults">Data!$A$108:$V$129</definedName>
    <definedName name="Q3_Paeds">Data!$A$133:$V$155</definedName>
    <definedName name="Q4_Adults">Data!$A$161:$V$182</definedName>
    <definedName name="Q4_Paeds">Data!$A$186:$V$208</definedName>
    <definedName name="Table1">Data!$A$3:$V$50</definedName>
    <definedName name="Table2">Data!$A$156:$V$177</definedName>
    <definedName name="Table3">Data!$A$182:$V$202</definedName>
    <definedName name="Table4">Data!$A$207:$V$212</definedName>
    <definedName name="Table5">Data!$A$215:$V$237</definedName>
  </definedNames>
  <calcPr calcId="145621" concurrentCalc="0"/>
</workbook>
</file>

<file path=xl/calcChain.xml><?xml version="1.0" encoding="utf-8"?>
<calcChain xmlns="http://schemas.openxmlformats.org/spreadsheetml/2006/main">
  <c r="F31" i="29" l="1"/>
  <c r="K19" i="29"/>
  <c r="I16" i="29"/>
  <c r="I5" i="29"/>
  <c r="I6" i="29"/>
  <c r="I7" i="29"/>
  <c r="I8" i="29"/>
  <c r="I13" i="29"/>
  <c r="I18" i="29"/>
  <c r="I15" i="29"/>
  <c r="I14" i="29"/>
  <c r="I9" i="29"/>
  <c r="I10" i="29"/>
  <c r="I23" i="29"/>
  <c r="I22" i="29"/>
  <c r="I17" i="29"/>
  <c r="I20" i="29"/>
  <c r="I11" i="29"/>
  <c r="I12" i="29"/>
  <c r="E16" i="29"/>
  <c r="E5" i="29"/>
  <c r="E22" i="29"/>
  <c r="E21" i="29"/>
  <c r="E18" i="29"/>
  <c r="E6" i="29"/>
  <c r="E7" i="29"/>
  <c r="E8" i="29"/>
  <c r="E9" i="29"/>
  <c r="E10" i="29"/>
  <c r="E19" i="29"/>
  <c r="E20" i="29"/>
  <c r="E11" i="29"/>
  <c r="E12" i="29"/>
  <c r="E13" i="29"/>
  <c r="E14" i="29"/>
  <c r="E15" i="29"/>
  <c r="E17" i="29"/>
  <c r="K16" i="29"/>
  <c r="K5" i="29"/>
  <c r="K6" i="29"/>
  <c r="K7" i="29"/>
  <c r="K8" i="29"/>
  <c r="K13" i="29"/>
  <c r="K18" i="29"/>
  <c r="K15" i="29"/>
  <c r="K14" i="29"/>
  <c r="K9" i="29"/>
  <c r="K10" i="29"/>
  <c r="K23" i="29"/>
  <c r="K22" i="29"/>
  <c r="K17" i="29"/>
  <c r="K20" i="29"/>
  <c r="K11" i="29"/>
  <c r="K12" i="29"/>
  <c r="K21" i="29"/>
  <c r="C16" i="29"/>
  <c r="D16" i="29"/>
  <c r="C17" i="29"/>
  <c r="D17" i="29"/>
  <c r="C18" i="29"/>
  <c r="D18" i="29"/>
  <c r="C19" i="29"/>
  <c r="D19" i="29"/>
  <c r="C20" i="29"/>
  <c r="D20" i="29"/>
  <c r="C21" i="29"/>
  <c r="D21" i="29"/>
  <c r="C22" i="29"/>
  <c r="D22" i="29"/>
  <c r="C15" i="29"/>
  <c r="C5" i="29"/>
  <c r="K17" i="2"/>
  <c r="F43" i="29"/>
  <c r="F46" i="29"/>
  <c r="F47" i="29"/>
  <c r="F39" i="29"/>
  <c r="E39" i="29"/>
  <c r="E38" i="29"/>
  <c r="E40" i="29"/>
  <c r="E31" i="29"/>
  <c r="E37" i="29"/>
  <c r="E41" i="29"/>
  <c r="E42" i="29"/>
  <c r="E43" i="29"/>
  <c r="E36" i="29"/>
  <c r="E44" i="29"/>
  <c r="E45" i="29"/>
  <c r="E46" i="29"/>
  <c r="E47" i="29"/>
  <c r="E35" i="29"/>
  <c r="E32" i="29"/>
  <c r="E33" i="29"/>
  <c r="E34" i="29"/>
  <c r="E48" i="29"/>
  <c r="E49" i="29"/>
  <c r="D39" i="29"/>
  <c r="D38" i="29"/>
  <c r="D40" i="29"/>
  <c r="D31" i="29"/>
  <c r="D37" i="29"/>
  <c r="D41" i="29"/>
  <c r="D42" i="29"/>
  <c r="D43" i="29"/>
  <c r="D36" i="29"/>
  <c r="D44" i="29"/>
  <c r="D45" i="29"/>
  <c r="D46" i="29"/>
  <c r="D47" i="29"/>
  <c r="D35" i="29"/>
  <c r="D32" i="29"/>
  <c r="D33" i="29"/>
  <c r="F33" i="29"/>
  <c r="D34" i="29"/>
  <c r="D48" i="29"/>
  <c r="D49" i="29"/>
  <c r="C38" i="29"/>
  <c r="F38" i="29"/>
  <c r="C40" i="29"/>
  <c r="F40" i="29"/>
  <c r="C31" i="29"/>
  <c r="C37" i="29"/>
  <c r="F37" i="29"/>
  <c r="C41" i="29"/>
  <c r="F41" i="29"/>
  <c r="C42" i="29"/>
  <c r="F42" i="29"/>
  <c r="C43" i="29"/>
  <c r="C36" i="29"/>
  <c r="F36" i="29"/>
  <c r="C44" i="29"/>
  <c r="F44" i="29"/>
  <c r="C45" i="29"/>
  <c r="F45" i="29"/>
  <c r="C46" i="29"/>
  <c r="C47" i="29"/>
  <c r="C35" i="29"/>
  <c r="F35" i="29"/>
  <c r="C32" i="29"/>
  <c r="F32" i="29"/>
  <c r="C33" i="29"/>
  <c r="C34" i="29"/>
  <c r="F34" i="29"/>
  <c r="C48" i="29"/>
  <c r="F48" i="29"/>
  <c r="C49" i="29"/>
  <c r="F49" i="29"/>
  <c r="C39" i="29"/>
  <c r="J53" i="29"/>
  <c r="K53" i="29"/>
  <c r="J58" i="29"/>
  <c r="K58" i="29"/>
  <c r="J54" i="29"/>
  <c r="K54" i="29"/>
  <c r="J56" i="29"/>
  <c r="K56" i="29"/>
  <c r="J59" i="29"/>
  <c r="K59" i="29"/>
  <c r="J60" i="29"/>
  <c r="K60" i="29"/>
  <c r="J61" i="29"/>
  <c r="K61" i="29"/>
  <c r="J62" i="29"/>
  <c r="K62" i="29"/>
  <c r="J63" i="29"/>
  <c r="K63" i="29"/>
  <c r="J64" i="29"/>
  <c r="K64" i="29"/>
  <c r="J65" i="29"/>
  <c r="K65" i="29"/>
  <c r="J66" i="29"/>
  <c r="K66" i="29"/>
  <c r="J67" i="29"/>
  <c r="K67" i="29"/>
  <c r="J68" i="29"/>
  <c r="K68" i="29"/>
  <c r="J69" i="29"/>
  <c r="K69" i="29"/>
  <c r="J70" i="29"/>
  <c r="K70" i="29"/>
  <c r="J55" i="29"/>
  <c r="K55" i="29"/>
  <c r="J57" i="29"/>
  <c r="L57" i="29"/>
  <c r="K57" i="29"/>
  <c r="I58" i="29"/>
  <c r="I54" i="29"/>
  <c r="L54" i="29"/>
  <c r="I56" i="29"/>
  <c r="I59" i="29"/>
  <c r="I60" i="29"/>
  <c r="I61" i="29"/>
  <c r="I62" i="29"/>
  <c r="I63" i="29"/>
  <c r="I64" i="29"/>
  <c r="I65" i="29"/>
  <c r="I66" i="29"/>
  <c r="I67" i="29"/>
  <c r="I68" i="29"/>
  <c r="I69" i="29"/>
  <c r="I70" i="29"/>
  <c r="I55" i="29"/>
  <c r="L55" i="29"/>
  <c r="I57" i="29"/>
  <c r="I53" i="29"/>
  <c r="D64" i="29"/>
  <c r="E64" i="29"/>
  <c r="D53" i="29"/>
  <c r="E53" i="29"/>
  <c r="D65" i="29"/>
  <c r="E65" i="29"/>
  <c r="D60" i="29"/>
  <c r="E60" i="29"/>
  <c r="D62" i="29"/>
  <c r="E62" i="29"/>
  <c r="D66" i="29"/>
  <c r="E66" i="29"/>
  <c r="D67" i="29"/>
  <c r="E67" i="29"/>
  <c r="D56" i="29"/>
  <c r="E56" i="29"/>
  <c r="D61" i="29"/>
  <c r="E61" i="29"/>
  <c r="D63" i="29"/>
  <c r="E63" i="29"/>
  <c r="D54" i="29"/>
  <c r="E54" i="29"/>
  <c r="D68" i="29"/>
  <c r="E68" i="29"/>
  <c r="D69" i="29"/>
  <c r="E69" i="29"/>
  <c r="D59" i="29"/>
  <c r="E59" i="29"/>
  <c r="D55" i="29"/>
  <c r="E55" i="29"/>
  <c r="D57" i="29"/>
  <c r="E57" i="29"/>
  <c r="D58" i="29"/>
  <c r="E58" i="29"/>
  <c r="D70" i="29"/>
  <c r="E70" i="29"/>
  <c r="D71" i="29"/>
  <c r="E71" i="29"/>
  <c r="C53" i="29"/>
  <c r="C65" i="29"/>
  <c r="C60" i="29"/>
  <c r="F60" i="29"/>
  <c r="C62" i="29"/>
  <c r="C66" i="29"/>
  <c r="C67" i="29"/>
  <c r="C56" i="29"/>
  <c r="F56" i="29"/>
  <c r="C61" i="29"/>
  <c r="C63" i="29"/>
  <c r="C54" i="29"/>
  <c r="F54" i="29"/>
  <c r="C68" i="29"/>
  <c r="C69" i="29"/>
  <c r="C59" i="29"/>
  <c r="F59" i="29"/>
  <c r="C55" i="29"/>
  <c r="C57" i="29"/>
  <c r="C58" i="29"/>
  <c r="C70" i="29"/>
  <c r="C71" i="29"/>
  <c r="C64" i="29"/>
  <c r="L31" i="29"/>
  <c r="J38" i="29"/>
  <c r="K38" i="29"/>
  <c r="J35" i="29"/>
  <c r="K35" i="29"/>
  <c r="J34" i="29"/>
  <c r="K34" i="29"/>
  <c r="J36" i="29"/>
  <c r="K36" i="29"/>
  <c r="J40" i="29"/>
  <c r="K40" i="29"/>
  <c r="J39" i="29"/>
  <c r="K39" i="29"/>
  <c r="J41" i="29"/>
  <c r="K41" i="29"/>
  <c r="J42" i="29"/>
  <c r="K42" i="29"/>
  <c r="J31" i="29"/>
  <c r="K31" i="29"/>
  <c r="J43" i="29"/>
  <c r="K43" i="29"/>
  <c r="J44" i="29"/>
  <c r="K44" i="29"/>
  <c r="J37" i="29"/>
  <c r="K37" i="29"/>
  <c r="J33" i="29"/>
  <c r="K33" i="29"/>
  <c r="J45" i="29"/>
  <c r="K45" i="29"/>
  <c r="J46" i="29"/>
  <c r="K46" i="29"/>
  <c r="J47" i="29"/>
  <c r="K47" i="29"/>
  <c r="J32" i="29"/>
  <c r="K32" i="29"/>
  <c r="J48" i="29"/>
  <c r="K48" i="29"/>
  <c r="I35" i="29"/>
  <c r="I34" i="29"/>
  <c r="L34" i="29"/>
  <c r="I36" i="29"/>
  <c r="I40" i="29"/>
  <c r="I39" i="29"/>
  <c r="I41" i="29"/>
  <c r="I42" i="29"/>
  <c r="I31" i="29"/>
  <c r="I43" i="29"/>
  <c r="I44" i="29"/>
  <c r="I37" i="29"/>
  <c r="I33" i="29"/>
  <c r="I45" i="29"/>
  <c r="I46" i="29"/>
  <c r="I47" i="29"/>
  <c r="I32" i="29"/>
  <c r="I48" i="29"/>
  <c r="I38" i="29"/>
  <c r="L38" i="29"/>
  <c r="F58" i="29"/>
  <c r="F61" i="29"/>
  <c r="F55" i="29"/>
  <c r="C14" i="29"/>
  <c r="J21" i="29"/>
  <c r="J16" i="29"/>
  <c r="J5" i="29"/>
  <c r="J6" i="29"/>
  <c r="J7" i="29"/>
  <c r="J8" i="29"/>
  <c r="J13" i="29"/>
  <c r="J18" i="29"/>
  <c r="J15" i="29"/>
  <c r="J14" i="29"/>
  <c r="J9" i="29"/>
  <c r="J10" i="29"/>
  <c r="J23" i="29"/>
  <c r="J22" i="29"/>
  <c r="J17" i="29"/>
  <c r="J20" i="29"/>
  <c r="J11" i="29"/>
  <c r="J12" i="29"/>
  <c r="I21" i="29"/>
  <c r="D5" i="29"/>
  <c r="D6" i="29"/>
  <c r="D7" i="29"/>
  <c r="D8" i="29"/>
  <c r="D9" i="29"/>
  <c r="D10" i="29"/>
  <c r="D11" i="29"/>
  <c r="D12" i="29"/>
  <c r="D13" i="29"/>
  <c r="D14" i="29"/>
  <c r="D15" i="29"/>
  <c r="C6" i="29"/>
  <c r="C7" i="29"/>
  <c r="C8" i="29"/>
  <c r="C9" i="29"/>
  <c r="C10" i="29"/>
  <c r="C11" i="29"/>
  <c r="C12" i="29"/>
  <c r="C13" i="29"/>
  <c r="H21" i="29"/>
  <c r="H16" i="29"/>
  <c r="H5" i="29"/>
  <c r="H19" i="29"/>
  <c r="H6" i="29"/>
  <c r="H7" i="29"/>
  <c r="H8" i="29"/>
  <c r="H13" i="29"/>
  <c r="H18" i="29"/>
  <c r="H15" i="29"/>
  <c r="H14" i="29"/>
  <c r="H9" i="29"/>
  <c r="H10" i="29"/>
  <c r="H23" i="29"/>
  <c r="H22" i="29"/>
  <c r="H17" i="29"/>
  <c r="H20" i="29"/>
  <c r="H11" i="29"/>
  <c r="H12" i="29"/>
  <c r="B16" i="29"/>
  <c r="B5" i="29"/>
  <c r="B22" i="29"/>
  <c r="B21" i="29"/>
  <c r="B18" i="29"/>
  <c r="B6" i="29"/>
  <c r="B7" i="29"/>
  <c r="B8" i="29"/>
  <c r="B9" i="29"/>
  <c r="B10" i="29"/>
  <c r="B19" i="29"/>
  <c r="B20" i="29"/>
  <c r="B11" i="29"/>
  <c r="B12" i="29"/>
  <c r="B13" i="29"/>
  <c r="B14" i="29"/>
  <c r="B15" i="29"/>
  <c r="B17" i="29"/>
  <c r="C24" i="30"/>
  <c r="H12" i="30"/>
  <c r="H13" i="30"/>
  <c r="F130" i="4"/>
  <c r="G130" i="4"/>
  <c r="J6" i="30"/>
  <c r="H130" i="4"/>
  <c r="J7" i="30"/>
  <c r="I130" i="4"/>
  <c r="J130" i="4"/>
  <c r="D11" i="30"/>
  <c r="K130" i="4"/>
  <c r="D12" i="30"/>
  <c r="L130" i="4"/>
  <c r="D13" i="30"/>
  <c r="M130" i="4"/>
  <c r="N130" i="4"/>
  <c r="O130" i="4"/>
  <c r="P130" i="4"/>
  <c r="J17" i="30"/>
  <c r="Q130" i="4"/>
  <c r="J18" i="30"/>
  <c r="R130" i="4"/>
  <c r="J19" i="30"/>
  <c r="S130" i="4"/>
  <c r="T130" i="4"/>
  <c r="U130" i="4"/>
  <c r="V130" i="4"/>
  <c r="E158" i="31"/>
  <c r="E157" i="31"/>
  <c r="E156" i="31"/>
  <c r="I142" i="31"/>
  <c r="H142" i="31"/>
  <c r="G142" i="31"/>
  <c r="F142" i="31"/>
  <c r="E142" i="31"/>
  <c r="D142" i="31"/>
  <c r="C142" i="31"/>
  <c r="B142" i="31"/>
  <c r="I141" i="31"/>
  <c r="H141" i="31"/>
  <c r="G141" i="31"/>
  <c r="F141" i="31"/>
  <c r="E141" i="31"/>
  <c r="D141" i="31"/>
  <c r="C141" i="31"/>
  <c r="B141" i="31"/>
  <c r="I140" i="31"/>
  <c r="H140" i="31"/>
  <c r="G140" i="31"/>
  <c r="F140" i="31"/>
  <c r="E140" i="31"/>
  <c r="D140" i="31"/>
  <c r="C140" i="31"/>
  <c r="B140" i="31"/>
  <c r="I139" i="31"/>
  <c r="H139" i="31"/>
  <c r="G139" i="31"/>
  <c r="F139" i="31"/>
  <c r="E139" i="31"/>
  <c r="D139" i="31"/>
  <c r="C139" i="31"/>
  <c r="B139" i="31"/>
  <c r="I138" i="31"/>
  <c r="H138" i="31"/>
  <c r="G138" i="31"/>
  <c r="F138" i="31"/>
  <c r="E138" i="31"/>
  <c r="D138" i="31"/>
  <c r="C138" i="31"/>
  <c r="B138" i="31"/>
  <c r="I137" i="31"/>
  <c r="H137" i="31"/>
  <c r="G137" i="31"/>
  <c r="F137" i="31"/>
  <c r="E137" i="31"/>
  <c r="D137" i="31"/>
  <c r="C137" i="31"/>
  <c r="B137" i="31"/>
  <c r="I136" i="31"/>
  <c r="H136" i="31"/>
  <c r="G136" i="31"/>
  <c r="F136" i="31"/>
  <c r="E136" i="31"/>
  <c r="D136" i="31"/>
  <c r="C136" i="31"/>
  <c r="B136" i="31"/>
  <c r="I135" i="31"/>
  <c r="H135" i="31"/>
  <c r="G135" i="31"/>
  <c r="F135" i="31"/>
  <c r="E135" i="31"/>
  <c r="D135" i="31"/>
  <c r="C135" i="31"/>
  <c r="B135" i="31"/>
  <c r="I134" i="31"/>
  <c r="H134" i="31"/>
  <c r="G134" i="31"/>
  <c r="F134" i="31"/>
  <c r="E134" i="31"/>
  <c r="D134" i="31"/>
  <c r="C134" i="31"/>
  <c r="B134" i="31"/>
  <c r="I133" i="31"/>
  <c r="H133" i="31"/>
  <c r="G133" i="31"/>
  <c r="F133" i="31"/>
  <c r="E133" i="31"/>
  <c r="D133" i="31"/>
  <c r="C133" i="31"/>
  <c r="B133" i="31"/>
  <c r="I132" i="31"/>
  <c r="H132" i="31"/>
  <c r="G132" i="31"/>
  <c r="F132" i="31"/>
  <c r="E132" i="31"/>
  <c r="D132" i="31"/>
  <c r="C132" i="31"/>
  <c r="B132" i="31"/>
  <c r="I131" i="31"/>
  <c r="H131" i="31"/>
  <c r="G131" i="31"/>
  <c r="F131" i="31"/>
  <c r="E131" i="31"/>
  <c r="D131" i="31"/>
  <c r="C131" i="31"/>
  <c r="B131" i="31"/>
  <c r="I130" i="31"/>
  <c r="H130" i="31"/>
  <c r="G130" i="31"/>
  <c r="F130" i="31"/>
  <c r="E130" i="31"/>
  <c r="D130" i="31"/>
  <c r="C130" i="31"/>
  <c r="B130" i="31"/>
  <c r="I129" i="31"/>
  <c r="H129" i="31"/>
  <c r="G129" i="31"/>
  <c r="F129" i="31"/>
  <c r="E129" i="31"/>
  <c r="D129" i="31"/>
  <c r="C129" i="31"/>
  <c r="B129" i="31"/>
  <c r="I128" i="31"/>
  <c r="H128" i="31"/>
  <c r="G128" i="31"/>
  <c r="F128" i="31"/>
  <c r="E128" i="31"/>
  <c r="D128" i="31"/>
  <c r="C128" i="31"/>
  <c r="B128" i="31"/>
  <c r="I127" i="31"/>
  <c r="H127" i="31"/>
  <c r="G127" i="31"/>
  <c r="F127" i="31"/>
  <c r="E127" i="31"/>
  <c r="D127" i="31"/>
  <c r="C127" i="31"/>
  <c r="B127" i="31"/>
  <c r="I126" i="31"/>
  <c r="H126" i="31"/>
  <c r="G126" i="31"/>
  <c r="F126" i="31"/>
  <c r="E126" i="31"/>
  <c r="D126" i="31"/>
  <c r="C126" i="31"/>
  <c r="B126" i="31"/>
  <c r="I125" i="31"/>
  <c r="H125" i="31"/>
  <c r="G125" i="31"/>
  <c r="F125" i="31"/>
  <c r="E125" i="31"/>
  <c r="D125" i="31"/>
  <c r="C125" i="31"/>
  <c r="B125" i="31"/>
  <c r="I124" i="31"/>
  <c r="H124" i="31"/>
  <c r="G124" i="31"/>
  <c r="F124" i="31"/>
  <c r="E124" i="31"/>
  <c r="D124" i="31"/>
  <c r="C124" i="31"/>
  <c r="B124" i="31"/>
  <c r="I119" i="31"/>
  <c r="H119" i="31"/>
  <c r="G119" i="31"/>
  <c r="F119" i="31"/>
  <c r="E119" i="31"/>
  <c r="D119" i="31"/>
  <c r="C119" i="31"/>
  <c r="B119" i="31"/>
  <c r="I118" i="31"/>
  <c r="H118" i="31"/>
  <c r="G118" i="31"/>
  <c r="F118" i="31"/>
  <c r="E118" i="31"/>
  <c r="D118" i="31"/>
  <c r="C118" i="31"/>
  <c r="B118" i="31"/>
  <c r="I117" i="31"/>
  <c r="H117" i="31"/>
  <c r="G117" i="31"/>
  <c r="F117" i="31"/>
  <c r="E117" i="31"/>
  <c r="D117" i="31"/>
  <c r="C117" i="31"/>
  <c r="B117" i="31"/>
  <c r="I116" i="31"/>
  <c r="H116" i="31"/>
  <c r="G116" i="31"/>
  <c r="F116" i="31"/>
  <c r="E116" i="31"/>
  <c r="D116" i="31"/>
  <c r="C116" i="31"/>
  <c r="B116" i="31"/>
  <c r="I115" i="31"/>
  <c r="H115" i="31"/>
  <c r="G115" i="31"/>
  <c r="F115" i="31"/>
  <c r="E115" i="31"/>
  <c r="D115" i="31"/>
  <c r="C115" i="31"/>
  <c r="B115" i="31"/>
  <c r="I114" i="31"/>
  <c r="H114" i="31"/>
  <c r="G114" i="31"/>
  <c r="F114" i="31"/>
  <c r="E114" i="31"/>
  <c r="D114" i="31"/>
  <c r="C114" i="31"/>
  <c r="B114" i="31"/>
  <c r="I113" i="31"/>
  <c r="H113" i="31"/>
  <c r="G113" i="31"/>
  <c r="F113" i="31"/>
  <c r="E113" i="31"/>
  <c r="D113" i="31"/>
  <c r="C113" i="31"/>
  <c r="B113" i="31"/>
  <c r="I112" i="31"/>
  <c r="H112" i="31"/>
  <c r="G112" i="31"/>
  <c r="F112" i="31"/>
  <c r="E112" i="31"/>
  <c r="D112" i="31"/>
  <c r="C112" i="31"/>
  <c r="B112" i="31"/>
  <c r="I111" i="31"/>
  <c r="H111" i="31"/>
  <c r="G111" i="31"/>
  <c r="F111" i="31"/>
  <c r="E111" i="31"/>
  <c r="D111" i="31"/>
  <c r="C111" i="31"/>
  <c r="B111" i="31"/>
  <c r="I110" i="31"/>
  <c r="H110" i="31"/>
  <c r="G110" i="31"/>
  <c r="F110" i="31"/>
  <c r="E110" i="31"/>
  <c r="D110" i="31"/>
  <c r="C110" i="31"/>
  <c r="B110" i="31"/>
  <c r="I109" i="31"/>
  <c r="H109" i="31"/>
  <c r="G109" i="31"/>
  <c r="F109" i="31"/>
  <c r="E109" i="31"/>
  <c r="D109" i="31"/>
  <c r="C109" i="31"/>
  <c r="B109" i="31"/>
  <c r="I108" i="31"/>
  <c r="H108" i="31"/>
  <c r="G108" i="31"/>
  <c r="F108" i="31"/>
  <c r="E108" i="31"/>
  <c r="D108" i="31"/>
  <c r="C108" i="31"/>
  <c r="B108" i="31"/>
  <c r="I107" i="31"/>
  <c r="H107" i="31"/>
  <c r="G107" i="31"/>
  <c r="F107" i="31"/>
  <c r="E107" i="31"/>
  <c r="D107" i="31"/>
  <c r="C107" i="31"/>
  <c r="B107" i="31"/>
  <c r="I106" i="31"/>
  <c r="H106" i="31"/>
  <c r="G106" i="31"/>
  <c r="F106" i="31"/>
  <c r="E106" i="31"/>
  <c r="D106" i="31"/>
  <c r="C106" i="31"/>
  <c r="B106" i="31"/>
  <c r="I105" i="31"/>
  <c r="H105" i="31"/>
  <c r="G105" i="31"/>
  <c r="F105" i="31"/>
  <c r="E105" i="31"/>
  <c r="D105" i="31"/>
  <c r="C105" i="31"/>
  <c r="B105" i="31"/>
  <c r="I104" i="31"/>
  <c r="H104" i="31"/>
  <c r="G104" i="31"/>
  <c r="F104" i="31"/>
  <c r="E104" i="31"/>
  <c r="D104" i="31"/>
  <c r="C104" i="31"/>
  <c r="B104" i="31"/>
  <c r="I103" i="31"/>
  <c r="H103" i="31"/>
  <c r="G103" i="31"/>
  <c r="F103" i="31"/>
  <c r="E103" i="31"/>
  <c r="D103" i="31"/>
  <c r="C103" i="31"/>
  <c r="B103" i="31"/>
  <c r="I102" i="31"/>
  <c r="H102" i="31"/>
  <c r="G102" i="31"/>
  <c r="F102" i="31"/>
  <c r="E102" i="31"/>
  <c r="D102" i="31"/>
  <c r="C102" i="31"/>
  <c r="B102" i="31"/>
  <c r="E101" i="31"/>
  <c r="D101" i="31"/>
  <c r="C101" i="31"/>
  <c r="B101" i="31"/>
  <c r="E95" i="31"/>
  <c r="D95" i="31"/>
  <c r="B95" i="31"/>
  <c r="A95" i="31"/>
  <c r="K94" i="31"/>
  <c r="J94" i="31"/>
  <c r="H94" i="31"/>
  <c r="G94" i="31"/>
  <c r="E94" i="31"/>
  <c r="D94" i="31"/>
  <c r="B94" i="31"/>
  <c r="A94" i="31"/>
  <c r="K93" i="31"/>
  <c r="J93" i="31"/>
  <c r="H93" i="31"/>
  <c r="G93" i="31"/>
  <c r="E93" i="31"/>
  <c r="D93" i="31"/>
  <c r="B93" i="31"/>
  <c r="A93" i="31"/>
  <c r="K92" i="31"/>
  <c r="J92" i="31"/>
  <c r="H92" i="31"/>
  <c r="G92" i="31"/>
  <c r="E92" i="31"/>
  <c r="D92" i="31"/>
  <c r="B92" i="31"/>
  <c r="A92" i="31"/>
  <c r="K91" i="31"/>
  <c r="J91" i="31"/>
  <c r="H91" i="31"/>
  <c r="G91" i="31"/>
  <c r="E91" i="31"/>
  <c r="D91" i="31"/>
  <c r="B91" i="31"/>
  <c r="A91" i="31"/>
  <c r="K90" i="31"/>
  <c r="J90" i="31"/>
  <c r="H90" i="31"/>
  <c r="G90" i="31"/>
  <c r="E90" i="31"/>
  <c r="D90" i="31"/>
  <c r="B90" i="31"/>
  <c r="A90" i="31"/>
  <c r="K89" i="31"/>
  <c r="J89" i="31"/>
  <c r="H89" i="31"/>
  <c r="G89" i="31"/>
  <c r="E89" i="31"/>
  <c r="D89" i="31"/>
  <c r="B89" i="31"/>
  <c r="A89" i="31"/>
  <c r="K88" i="31"/>
  <c r="J88" i="31"/>
  <c r="H88" i="31"/>
  <c r="G88" i="31"/>
  <c r="E88" i="31"/>
  <c r="D88" i="31"/>
  <c r="B88" i="31"/>
  <c r="A88" i="31"/>
  <c r="K87" i="31"/>
  <c r="J87" i="31"/>
  <c r="H87" i="31"/>
  <c r="G87" i="31"/>
  <c r="E87" i="31"/>
  <c r="D87" i="31"/>
  <c r="B87" i="31"/>
  <c r="A87" i="31"/>
  <c r="K86" i="31"/>
  <c r="J86" i="31"/>
  <c r="H86" i="31"/>
  <c r="G86" i="31"/>
  <c r="E86" i="31"/>
  <c r="D86" i="31"/>
  <c r="B86" i="31"/>
  <c r="A86" i="31"/>
  <c r="K85" i="31"/>
  <c r="J85" i="31"/>
  <c r="H85" i="31"/>
  <c r="G85" i="31"/>
  <c r="E85" i="31"/>
  <c r="D85" i="31"/>
  <c r="B85" i="31"/>
  <c r="A85" i="31"/>
  <c r="K84" i="31"/>
  <c r="J84" i="31"/>
  <c r="H84" i="31"/>
  <c r="G84" i="31"/>
  <c r="E84" i="31"/>
  <c r="D84" i="31"/>
  <c r="B84" i="31"/>
  <c r="A84" i="31"/>
  <c r="K83" i="31"/>
  <c r="J83" i="31"/>
  <c r="H83" i="31"/>
  <c r="G83" i="31"/>
  <c r="E83" i="31"/>
  <c r="D83" i="31"/>
  <c r="B83" i="31"/>
  <c r="A83" i="31"/>
  <c r="K82" i="31"/>
  <c r="J82" i="31"/>
  <c r="H82" i="31"/>
  <c r="G82" i="31"/>
  <c r="E82" i="31"/>
  <c r="D82" i="31"/>
  <c r="B82" i="31"/>
  <c r="A82" i="31"/>
  <c r="K81" i="31"/>
  <c r="J81" i="31"/>
  <c r="H81" i="31"/>
  <c r="G81" i="31"/>
  <c r="E81" i="31"/>
  <c r="D81" i="31"/>
  <c r="B81" i="31"/>
  <c r="A81" i="31"/>
  <c r="K80" i="31"/>
  <c r="J80" i="31"/>
  <c r="H80" i="31"/>
  <c r="G80" i="31"/>
  <c r="E80" i="31"/>
  <c r="D80" i="31"/>
  <c r="B80" i="31"/>
  <c r="A80" i="31"/>
  <c r="K79" i="31"/>
  <c r="J79" i="31"/>
  <c r="H79" i="31"/>
  <c r="G79" i="31"/>
  <c r="E79" i="31"/>
  <c r="D79" i="31"/>
  <c r="B79" i="31"/>
  <c r="A79" i="31"/>
  <c r="K78" i="31"/>
  <c r="J78" i="31"/>
  <c r="H78" i="31"/>
  <c r="G78" i="31"/>
  <c r="E78" i="31"/>
  <c r="D78" i="31"/>
  <c r="B78" i="31"/>
  <c r="A78" i="31"/>
  <c r="K77" i="31"/>
  <c r="J77" i="31"/>
  <c r="H77" i="31"/>
  <c r="G77" i="31"/>
  <c r="E77" i="31"/>
  <c r="D77" i="31"/>
  <c r="B77" i="31"/>
  <c r="A77" i="31"/>
  <c r="K76" i="31"/>
  <c r="H76" i="31"/>
  <c r="E76" i="31"/>
  <c r="B76" i="31"/>
  <c r="D71" i="31"/>
  <c r="C71" i="31"/>
  <c r="B71" i="31"/>
  <c r="E71" i="31"/>
  <c r="A71" i="31"/>
  <c r="J70" i="31"/>
  <c r="I70" i="31"/>
  <c r="H70" i="31"/>
  <c r="G70" i="31"/>
  <c r="D70" i="31"/>
  <c r="C70" i="31"/>
  <c r="B70" i="31"/>
  <c r="E70" i="31"/>
  <c r="A70" i="31"/>
  <c r="K69" i="31"/>
  <c r="J69" i="31"/>
  <c r="I69" i="31"/>
  <c r="H69" i="31"/>
  <c r="G69" i="31"/>
  <c r="D69" i="31"/>
  <c r="C69" i="31"/>
  <c r="E69" i="31"/>
  <c r="B69" i="31"/>
  <c r="A69" i="31"/>
  <c r="J68" i="31"/>
  <c r="I68" i="31"/>
  <c r="H68" i="31"/>
  <c r="K68" i="31"/>
  <c r="G68" i="31"/>
  <c r="E68" i="31"/>
  <c r="D68" i="31"/>
  <c r="C68" i="31"/>
  <c r="B68" i="31"/>
  <c r="A68" i="31"/>
  <c r="J67" i="31"/>
  <c r="I67" i="31"/>
  <c r="H67" i="31"/>
  <c r="G67" i="31"/>
  <c r="D67" i="31"/>
  <c r="C67" i="31"/>
  <c r="B67" i="31"/>
  <c r="E67" i="31"/>
  <c r="A67" i="31"/>
  <c r="J66" i="31"/>
  <c r="I66" i="31"/>
  <c r="K66" i="31"/>
  <c r="H66" i="31"/>
  <c r="G66" i="31"/>
  <c r="D66" i="31"/>
  <c r="C66" i="31"/>
  <c r="B66" i="31"/>
  <c r="A66" i="31"/>
  <c r="J65" i="31"/>
  <c r="I65" i="31"/>
  <c r="H65" i="31"/>
  <c r="G65" i="31"/>
  <c r="D65" i="31"/>
  <c r="C65" i="31"/>
  <c r="E65" i="31"/>
  <c r="B65" i="31"/>
  <c r="A65" i="31"/>
  <c r="J64" i="31"/>
  <c r="I64" i="31"/>
  <c r="H64" i="31"/>
  <c r="K64" i="31"/>
  <c r="G64" i="31"/>
  <c r="E64" i="31"/>
  <c r="D64" i="31"/>
  <c r="C64" i="31"/>
  <c r="B64" i="31"/>
  <c r="A64" i="31"/>
  <c r="J63" i="31"/>
  <c r="I63" i="31"/>
  <c r="H63" i="31"/>
  <c r="K63" i="31"/>
  <c r="G63" i="31"/>
  <c r="D63" i="31"/>
  <c r="C63" i="31"/>
  <c r="B63" i="31"/>
  <c r="E63" i="31"/>
  <c r="A63" i="31"/>
  <c r="J62" i="31"/>
  <c r="I62" i="31"/>
  <c r="K62" i="31"/>
  <c r="H62" i="31"/>
  <c r="G62" i="31"/>
  <c r="D62" i="31"/>
  <c r="C62" i="31"/>
  <c r="B62" i="31"/>
  <c r="E62" i="31"/>
  <c r="A62" i="31"/>
  <c r="J61" i="31"/>
  <c r="I61" i="31"/>
  <c r="H61" i="31"/>
  <c r="G61" i="31"/>
  <c r="D61" i="31"/>
  <c r="C61" i="31"/>
  <c r="E61" i="31"/>
  <c r="B61" i="31"/>
  <c r="A61" i="31"/>
  <c r="J60" i="31"/>
  <c r="I60" i="31"/>
  <c r="H60" i="31"/>
  <c r="K60" i="31"/>
  <c r="G60" i="31"/>
  <c r="D60" i="31"/>
  <c r="C60" i="31"/>
  <c r="B60" i="31"/>
  <c r="E60" i="31"/>
  <c r="A60" i="31"/>
  <c r="J59" i="31"/>
  <c r="I59" i="31"/>
  <c r="H59" i="31"/>
  <c r="K59" i="31"/>
  <c r="G59" i="31"/>
  <c r="D59" i="31"/>
  <c r="C59" i="31"/>
  <c r="B59" i="31"/>
  <c r="E59" i="31"/>
  <c r="A59" i="31"/>
  <c r="J58" i="31"/>
  <c r="I58" i="31"/>
  <c r="K58" i="31"/>
  <c r="H58" i="31"/>
  <c r="G58" i="31"/>
  <c r="D58" i="31"/>
  <c r="C58" i="31"/>
  <c r="B58" i="31"/>
  <c r="E58" i="31"/>
  <c r="A58" i="31"/>
  <c r="J57" i="31"/>
  <c r="I57" i="31"/>
  <c r="H57" i="31"/>
  <c r="G57" i="31"/>
  <c r="D57" i="31"/>
  <c r="C57" i="31"/>
  <c r="B57" i="31"/>
  <c r="A57" i="31"/>
  <c r="J56" i="31"/>
  <c r="I56" i="31"/>
  <c r="H56" i="31"/>
  <c r="K56" i="31"/>
  <c r="G56" i="31"/>
  <c r="D56" i="31"/>
  <c r="C56" i="31"/>
  <c r="B56" i="31"/>
  <c r="E56" i="31"/>
  <c r="A56" i="31"/>
  <c r="J55" i="31"/>
  <c r="I55" i="31"/>
  <c r="H55" i="31"/>
  <c r="K55" i="31"/>
  <c r="G55" i="31"/>
  <c r="D55" i="31"/>
  <c r="C55" i="31"/>
  <c r="B55" i="31"/>
  <c r="E55" i="31"/>
  <c r="A55" i="31"/>
  <c r="J54" i="31"/>
  <c r="I54" i="31"/>
  <c r="H54" i="31"/>
  <c r="G54" i="31"/>
  <c r="D54" i="31"/>
  <c r="C54" i="31"/>
  <c r="B54" i="31"/>
  <c r="A54" i="31"/>
  <c r="J53" i="31"/>
  <c r="I53" i="31"/>
  <c r="K53" i="31"/>
  <c r="H53" i="31"/>
  <c r="G53" i="31"/>
  <c r="D53" i="31"/>
  <c r="C53" i="31"/>
  <c r="E53" i="31"/>
  <c r="B53" i="31"/>
  <c r="A53" i="31"/>
  <c r="D49" i="31"/>
  <c r="C49" i="31"/>
  <c r="B49" i="31"/>
  <c r="E49" i="31"/>
  <c r="A49" i="31"/>
  <c r="J48" i="31"/>
  <c r="K48" i="31"/>
  <c r="I48" i="31"/>
  <c r="H48" i="31"/>
  <c r="G48" i="31"/>
  <c r="D48" i="31"/>
  <c r="C48" i="31"/>
  <c r="B48" i="31"/>
  <c r="E48" i="31"/>
  <c r="A48" i="31"/>
  <c r="J47" i="31"/>
  <c r="I47" i="31"/>
  <c r="H47" i="31"/>
  <c r="G47" i="31"/>
  <c r="D47" i="31"/>
  <c r="C47" i="31"/>
  <c r="E47" i="31"/>
  <c r="B47" i="31"/>
  <c r="A47" i="31"/>
  <c r="J46" i="31"/>
  <c r="I46" i="31"/>
  <c r="H46" i="31"/>
  <c r="K46" i="31"/>
  <c r="G46" i="31"/>
  <c r="D46" i="31"/>
  <c r="C46" i="31"/>
  <c r="E46" i="31"/>
  <c r="B46" i="31"/>
  <c r="A46" i="31"/>
  <c r="J45" i="31"/>
  <c r="I45" i="31"/>
  <c r="H45" i="31"/>
  <c r="K45" i="31"/>
  <c r="G45" i="31"/>
  <c r="D45" i="31"/>
  <c r="C45" i="31"/>
  <c r="B45" i="31"/>
  <c r="A45" i="31"/>
  <c r="K44" i="31"/>
  <c r="J44" i="31"/>
  <c r="I44" i="31"/>
  <c r="H44" i="31"/>
  <c r="G44" i="31"/>
  <c r="D44" i="31"/>
  <c r="C44" i="31"/>
  <c r="B44" i="31"/>
  <c r="A44" i="31"/>
  <c r="J43" i="31"/>
  <c r="I43" i="31"/>
  <c r="H43" i="31"/>
  <c r="K43" i="31"/>
  <c r="G43" i="31"/>
  <c r="D43" i="31"/>
  <c r="C43" i="31"/>
  <c r="B43" i="31"/>
  <c r="E43" i="31"/>
  <c r="A43" i="31"/>
  <c r="J42" i="31"/>
  <c r="I42" i="31"/>
  <c r="H42" i="31"/>
  <c r="G42" i="31"/>
  <c r="D42" i="31"/>
  <c r="C42" i="31"/>
  <c r="E42" i="31"/>
  <c r="B42" i="31"/>
  <c r="A42" i="31"/>
  <c r="J41" i="31"/>
  <c r="I41" i="31"/>
  <c r="K41" i="31"/>
  <c r="H41" i="31"/>
  <c r="G41" i="31"/>
  <c r="D41" i="31"/>
  <c r="C41" i="31"/>
  <c r="B41" i="31"/>
  <c r="A41" i="31"/>
  <c r="K40" i="31"/>
  <c r="J40" i="31"/>
  <c r="I40" i="31"/>
  <c r="H40" i="31"/>
  <c r="G40" i="31"/>
  <c r="D40" i="31"/>
  <c r="C40" i="31"/>
  <c r="B40" i="31"/>
  <c r="E40" i="31"/>
  <c r="A40" i="31"/>
  <c r="J39" i="31"/>
  <c r="I39" i="31"/>
  <c r="H39" i="31"/>
  <c r="G39" i="31"/>
  <c r="D39" i="31"/>
  <c r="C39" i="31"/>
  <c r="B39" i="31"/>
  <c r="A39" i="31"/>
  <c r="J38" i="31"/>
  <c r="I38" i="31"/>
  <c r="H38" i="31"/>
  <c r="K38" i="31"/>
  <c r="G38" i="31"/>
  <c r="D38" i="31"/>
  <c r="C38" i="31"/>
  <c r="E38" i="31"/>
  <c r="B38" i="31"/>
  <c r="A38" i="31"/>
  <c r="J37" i="31"/>
  <c r="I37" i="31"/>
  <c r="K37" i="31"/>
  <c r="H37" i="31"/>
  <c r="G37" i="31"/>
  <c r="D37" i="31"/>
  <c r="C37" i="31"/>
  <c r="B37" i="31"/>
  <c r="E37" i="31"/>
  <c r="A37" i="31"/>
  <c r="J36" i="31"/>
  <c r="I36" i="31"/>
  <c r="H36" i="31"/>
  <c r="G36" i="31"/>
  <c r="D36" i="31"/>
  <c r="C36" i="31"/>
  <c r="B36" i="31"/>
  <c r="E36" i="31"/>
  <c r="A36" i="31"/>
  <c r="J35" i="31"/>
  <c r="I35" i="31"/>
  <c r="H35" i="31"/>
  <c r="G35" i="31"/>
  <c r="D35" i="31"/>
  <c r="C35" i="31"/>
  <c r="B35" i="31"/>
  <c r="E35" i="31"/>
  <c r="A35" i="31"/>
  <c r="J34" i="31"/>
  <c r="I34" i="31"/>
  <c r="H34" i="31"/>
  <c r="K34" i="31"/>
  <c r="G34" i="31"/>
  <c r="D34" i="31"/>
  <c r="C34" i="31"/>
  <c r="B34" i="31"/>
  <c r="A34" i="31"/>
  <c r="J33" i="31"/>
  <c r="I33" i="31"/>
  <c r="H33" i="31"/>
  <c r="G33" i="31"/>
  <c r="D33" i="31"/>
  <c r="C33" i="31"/>
  <c r="B33" i="31"/>
  <c r="E33" i="31"/>
  <c r="A33" i="31"/>
  <c r="J32" i="31"/>
  <c r="K32" i="31"/>
  <c r="I32" i="31"/>
  <c r="H32" i="31"/>
  <c r="G32" i="31"/>
  <c r="D32" i="31"/>
  <c r="C32" i="31"/>
  <c r="B32" i="31"/>
  <c r="A32" i="31"/>
  <c r="J31" i="31"/>
  <c r="I31" i="31"/>
  <c r="H31" i="31"/>
  <c r="G31" i="31"/>
  <c r="D31" i="31"/>
  <c r="C31" i="31"/>
  <c r="B31" i="31"/>
  <c r="E31" i="31"/>
  <c r="A31" i="31"/>
  <c r="I22" i="31"/>
  <c r="J22" i="31"/>
  <c r="H22" i="31"/>
  <c r="G22" i="31"/>
  <c r="C22" i="31"/>
  <c r="B22" i="31"/>
  <c r="D22" i="31"/>
  <c r="A22" i="31"/>
  <c r="I21" i="31"/>
  <c r="H21" i="31"/>
  <c r="J21" i="31"/>
  <c r="G21" i="31"/>
  <c r="C21" i="31"/>
  <c r="B21" i="31"/>
  <c r="D21" i="31"/>
  <c r="A21" i="31"/>
  <c r="J20" i="31"/>
  <c r="I20" i="31"/>
  <c r="H20" i="31"/>
  <c r="G20" i="31"/>
  <c r="C20" i="31"/>
  <c r="B20" i="31"/>
  <c r="D20" i="31"/>
  <c r="A20" i="31"/>
  <c r="I19" i="31"/>
  <c r="J19" i="31"/>
  <c r="H19" i="31"/>
  <c r="G19" i="31"/>
  <c r="C19" i="31"/>
  <c r="B19" i="31"/>
  <c r="D19" i="31"/>
  <c r="A19" i="31"/>
  <c r="J18" i="31"/>
  <c r="I18" i="31"/>
  <c r="H18" i="31"/>
  <c r="G18" i="31"/>
  <c r="C18" i="31"/>
  <c r="B18" i="31"/>
  <c r="D18" i="31"/>
  <c r="A18" i="31"/>
  <c r="I17" i="31"/>
  <c r="J17" i="31"/>
  <c r="H17" i="31"/>
  <c r="G17" i="31"/>
  <c r="C17" i="31"/>
  <c r="B17" i="31"/>
  <c r="D17" i="31"/>
  <c r="A17" i="31"/>
  <c r="I16" i="31"/>
  <c r="J16" i="31"/>
  <c r="H16" i="31"/>
  <c r="G16" i="31"/>
  <c r="C16" i="31"/>
  <c r="B16" i="31"/>
  <c r="A16" i="31"/>
  <c r="J15" i="31"/>
  <c r="I15" i="31"/>
  <c r="H15" i="31"/>
  <c r="G15" i="31"/>
  <c r="C15" i="31"/>
  <c r="B15" i="31"/>
  <c r="D15" i="31"/>
  <c r="A15" i="31"/>
  <c r="J14" i="31"/>
  <c r="I14" i="31"/>
  <c r="H14" i="31"/>
  <c r="G14" i="31"/>
  <c r="C14" i="31"/>
  <c r="B14" i="31"/>
  <c r="D14" i="31"/>
  <c r="A14" i="31"/>
  <c r="I13" i="31"/>
  <c r="H13" i="31"/>
  <c r="J13" i="31"/>
  <c r="G13" i="31"/>
  <c r="C13" i="31"/>
  <c r="B13" i="31"/>
  <c r="A13" i="31"/>
  <c r="J12" i="31"/>
  <c r="I12" i="31"/>
  <c r="H12" i="31"/>
  <c r="G12" i="31"/>
  <c r="C12" i="31"/>
  <c r="B12" i="31"/>
  <c r="D12" i="31"/>
  <c r="A12" i="31"/>
  <c r="J11" i="31"/>
  <c r="I11" i="31"/>
  <c r="H11" i="31"/>
  <c r="G11" i="31"/>
  <c r="C11" i="31"/>
  <c r="B11" i="31"/>
  <c r="D11" i="31"/>
  <c r="A11" i="31"/>
  <c r="I10" i="31"/>
  <c r="H10" i="31"/>
  <c r="G10" i="31"/>
  <c r="C10" i="31"/>
  <c r="B10" i="31"/>
  <c r="A10" i="31"/>
  <c r="I9" i="31"/>
  <c r="H9" i="31"/>
  <c r="J9" i="31"/>
  <c r="G9" i="31"/>
  <c r="C9" i="31"/>
  <c r="B9" i="31"/>
  <c r="D9" i="31"/>
  <c r="A9" i="31"/>
  <c r="J8" i="31"/>
  <c r="I8" i="31"/>
  <c r="H8" i="31"/>
  <c r="G8" i="31"/>
  <c r="C8" i="31"/>
  <c r="B8" i="31"/>
  <c r="D8" i="31"/>
  <c r="A8" i="31"/>
  <c r="I7" i="31"/>
  <c r="J7" i="31"/>
  <c r="H7" i="31"/>
  <c r="G7" i="31"/>
  <c r="C7" i="31"/>
  <c r="B7" i="31"/>
  <c r="A7" i="31"/>
  <c r="J6" i="31"/>
  <c r="I6" i="31"/>
  <c r="H6" i="31"/>
  <c r="G6" i="31"/>
  <c r="C6" i="31"/>
  <c r="B6" i="31"/>
  <c r="A6" i="31"/>
  <c r="I5" i="31"/>
  <c r="H5" i="31"/>
  <c r="G5" i="31"/>
  <c r="C5" i="31"/>
  <c r="B5" i="31"/>
  <c r="D5" i="31"/>
  <c r="A5" i="31"/>
  <c r="K61" i="31"/>
  <c r="K39" i="31"/>
  <c r="D13" i="31"/>
  <c r="K47" i="31"/>
  <c r="E54" i="31"/>
  <c r="E32" i="31"/>
  <c r="K33" i="31"/>
  <c r="D7" i="31"/>
  <c r="K36" i="31"/>
  <c r="D10" i="31"/>
  <c r="J10" i="31"/>
  <c r="E45" i="31"/>
  <c r="E41" i="31"/>
  <c r="E39" i="31"/>
  <c r="K70" i="31"/>
  <c r="K67" i="31"/>
  <c r="K42" i="31"/>
  <c r="D16" i="31"/>
  <c r="K57" i="31"/>
  <c r="K35" i="31"/>
  <c r="E44" i="31"/>
  <c r="E66" i="31"/>
  <c r="K65" i="31"/>
  <c r="E57" i="31"/>
  <c r="K54" i="31"/>
  <c r="D6" i="31"/>
  <c r="E34" i="31"/>
  <c r="J5" i="31"/>
  <c r="K31" i="31"/>
  <c r="J124" i="29"/>
  <c r="J125" i="29"/>
  <c r="J126" i="29"/>
  <c r="J127" i="29"/>
  <c r="J128" i="29"/>
  <c r="J129" i="29"/>
  <c r="J130" i="29"/>
  <c r="J131" i="29"/>
  <c r="J132" i="29"/>
  <c r="J133" i="29"/>
  <c r="J134" i="29"/>
  <c r="J135" i="29"/>
  <c r="J136" i="29"/>
  <c r="J137" i="29"/>
  <c r="J138" i="29"/>
  <c r="J139" i="29"/>
  <c r="J140" i="29"/>
  <c r="J141" i="29"/>
  <c r="J142" i="29"/>
  <c r="I125" i="29"/>
  <c r="I126" i="29"/>
  <c r="I127" i="29"/>
  <c r="I128" i="29"/>
  <c r="I129" i="29"/>
  <c r="I130" i="29"/>
  <c r="I131" i="29"/>
  <c r="I132" i="29"/>
  <c r="I133" i="29"/>
  <c r="I134" i="29"/>
  <c r="I135" i="29"/>
  <c r="I136" i="29"/>
  <c r="I137" i="29"/>
  <c r="I138" i="29"/>
  <c r="I139" i="29"/>
  <c r="I140" i="29"/>
  <c r="I141" i="29"/>
  <c r="I142" i="29"/>
  <c r="I124" i="29"/>
  <c r="H132" i="29"/>
  <c r="H124" i="29"/>
  <c r="H133" i="29"/>
  <c r="H134" i="29"/>
  <c r="H135" i="29"/>
  <c r="H127" i="29"/>
  <c r="H129" i="29"/>
  <c r="H126" i="29"/>
  <c r="H136" i="29"/>
  <c r="H137" i="29"/>
  <c r="H138" i="29"/>
  <c r="H139" i="29"/>
  <c r="H125" i="29"/>
  <c r="H128" i="29"/>
  <c r="H140" i="29"/>
  <c r="H141" i="29"/>
  <c r="G125" i="29"/>
  <c r="G133" i="29"/>
  <c r="G128" i="29"/>
  <c r="G134" i="29"/>
  <c r="G135" i="29"/>
  <c r="G136" i="29"/>
  <c r="G129" i="29"/>
  <c r="G131" i="29"/>
  <c r="G132" i="29"/>
  <c r="G126" i="29"/>
  <c r="G137" i="29"/>
  <c r="G138" i="29"/>
  <c r="G139" i="29"/>
  <c r="G140" i="29"/>
  <c r="G124" i="29"/>
  <c r="G127" i="29"/>
  <c r="G141" i="29"/>
  <c r="G142" i="29"/>
  <c r="G130" i="29"/>
  <c r="F124" i="29"/>
  <c r="F125" i="29"/>
  <c r="F126" i="29"/>
  <c r="F127" i="29"/>
  <c r="F128" i="29"/>
  <c r="F129" i="29"/>
  <c r="F130" i="29"/>
  <c r="F131" i="29"/>
  <c r="F132" i="29"/>
  <c r="F133" i="29"/>
  <c r="F134" i="29"/>
  <c r="F135" i="29"/>
  <c r="F136" i="29"/>
  <c r="F137" i="29"/>
  <c r="F138" i="29"/>
  <c r="F139" i="29"/>
  <c r="F140" i="29"/>
  <c r="F141" i="29"/>
  <c r="F142" i="29"/>
  <c r="E125" i="29"/>
  <c r="E126" i="29"/>
  <c r="E127" i="29"/>
  <c r="E128" i="29"/>
  <c r="E129" i="29"/>
  <c r="E130" i="29"/>
  <c r="E131" i="29"/>
  <c r="E132" i="29"/>
  <c r="E133" i="29"/>
  <c r="E134" i="29"/>
  <c r="E135" i="29"/>
  <c r="E136" i="29"/>
  <c r="E137" i="29"/>
  <c r="E138" i="29"/>
  <c r="E139" i="29"/>
  <c r="E140" i="29"/>
  <c r="E141" i="29"/>
  <c r="E142" i="29"/>
  <c r="E124" i="29"/>
  <c r="D125" i="29"/>
  <c r="D126" i="29"/>
  <c r="D127" i="29"/>
  <c r="D128" i="29"/>
  <c r="D129" i="29"/>
  <c r="D130" i="29"/>
  <c r="D131" i="29"/>
  <c r="D132" i="29"/>
  <c r="D133" i="29"/>
  <c r="D134" i="29"/>
  <c r="D135" i="29"/>
  <c r="D136" i="29"/>
  <c r="D137" i="29"/>
  <c r="D138" i="29"/>
  <c r="D139" i="29"/>
  <c r="D140" i="29"/>
  <c r="D141" i="29"/>
  <c r="D142" i="29"/>
  <c r="D124" i="29"/>
  <c r="C125" i="29"/>
  <c r="C126" i="29"/>
  <c r="C127" i="29"/>
  <c r="C128" i="29"/>
  <c r="C129" i="29"/>
  <c r="C130" i="29"/>
  <c r="C131" i="29"/>
  <c r="C132" i="29"/>
  <c r="C133" i="29"/>
  <c r="C134" i="29"/>
  <c r="C135" i="29"/>
  <c r="C136" i="29"/>
  <c r="C137" i="29"/>
  <c r="C138" i="29"/>
  <c r="C139" i="29"/>
  <c r="C140" i="29"/>
  <c r="C141" i="29"/>
  <c r="C142" i="29"/>
  <c r="C124" i="29"/>
  <c r="J103" i="29"/>
  <c r="J104" i="29"/>
  <c r="J105" i="29"/>
  <c r="J106" i="29"/>
  <c r="J107" i="29"/>
  <c r="J108" i="29"/>
  <c r="J109" i="29"/>
  <c r="J110" i="29"/>
  <c r="J111" i="29"/>
  <c r="J112" i="29"/>
  <c r="J113" i="29"/>
  <c r="J114" i="29"/>
  <c r="J115" i="29"/>
  <c r="J116" i="29"/>
  <c r="J117" i="29"/>
  <c r="J118" i="29"/>
  <c r="J119" i="29"/>
  <c r="J102" i="29"/>
  <c r="I103" i="29"/>
  <c r="I104" i="29"/>
  <c r="I105" i="29"/>
  <c r="I106" i="29"/>
  <c r="I107" i="29"/>
  <c r="I108" i="29"/>
  <c r="I109" i="29"/>
  <c r="I110" i="29"/>
  <c r="I111" i="29"/>
  <c r="I112" i="29"/>
  <c r="I113" i="29"/>
  <c r="I114" i="29"/>
  <c r="I115" i="29"/>
  <c r="I116" i="29"/>
  <c r="I117" i="29"/>
  <c r="I118" i="29"/>
  <c r="I119" i="29"/>
  <c r="I102" i="29"/>
  <c r="H106" i="29"/>
  <c r="H107" i="29"/>
  <c r="H102" i="29"/>
  <c r="H103" i="29"/>
  <c r="H108" i="29"/>
  <c r="H109" i="29"/>
  <c r="H110" i="29"/>
  <c r="H111" i="29"/>
  <c r="H112" i="29"/>
  <c r="H113" i="29"/>
  <c r="H114" i="29"/>
  <c r="H115" i="29"/>
  <c r="H116" i="29"/>
  <c r="H117" i="29"/>
  <c r="H118" i="29"/>
  <c r="H119" i="29"/>
  <c r="H120" i="29"/>
  <c r="G103" i="29"/>
  <c r="G109" i="29"/>
  <c r="G110" i="29"/>
  <c r="G106" i="29"/>
  <c r="G107" i="29"/>
  <c r="G111" i="29"/>
  <c r="G112" i="29"/>
  <c r="G113" i="29"/>
  <c r="G114" i="29"/>
  <c r="G115" i="29"/>
  <c r="G108" i="29"/>
  <c r="G102" i="29"/>
  <c r="G116" i="29"/>
  <c r="G117" i="29"/>
  <c r="G118" i="29"/>
  <c r="G119" i="29"/>
  <c r="G120" i="29"/>
  <c r="G104" i="29"/>
  <c r="F103" i="29"/>
  <c r="F104" i="29"/>
  <c r="F105" i="29"/>
  <c r="F106" i="29"/>
  <c r="F107" i="29"/>
  <c r="F108" i="29"/>
  <c r="F109" i="29"/>
  <c r="F110" i="29"/>
  <c r="F111" i="29"/>
  <c r="F112" i="29"/>
  <c r="F113" i="29"/>
  <c r="F114" i="29"/>
  <c r="F115" i="29"/>
  <c r="F116" i="29"/>
  <c r="F117" i="29"/>
  <c r="F118" i="29"/>
  <c r="F119" i="29"/>
  <c r="F102" i="29"/>
  <c r="E103" i="29"/>
  <c r="E104" i="29"/>
  <c r="E105" i="29"/>
  <c r="E106" i="29"/>
  <c r="E107" i="29"/>
  <c r="E108" i="29"/>
  <c r="E109" i="29"/>
  <c r="E110" i="29"/>
  <c r="E111" i="29"/>
  <c r="E112" i="29"/>
  <c r="E113" i="29"/>
  <c r="E114" i="29"/>
  <c r="E115" i="29"/>
  <c r="E116" i="29"/>
  <c r="E117" i="29"/>
  <c r="E118" i="29"/>
  <c r="E119" i="29"/>
  <c r="E102" i="29"/>
  <c r="D103" i="29"/>
  <c r="D104" i="29"/>
  <c r="D105" i="29"/>
  <c r="D106" i="29"/>
  <c r="D107" i="29"/>
  <c r="D108" i="29"/>
  <c r="D109" i="29"/>
  <c r="D110" i="29"/>
  <c r="D111" i="29"/>
  <c r="D112" i="29"/>
  <c r="D113" i="29"/>
  <c r="D114" i="29"/>
  <c r="D115" i="29"/>
  <c r="D116" i="29"/>
  <c r="D117" i="29"/>
  <c r="D118" i="29"/>
  <c r="D119" i="29"/>
  <c r="D102" i="29"/>
  <c r="C103" i="29"/>
  <c r="C104" i="29"/>
  <c r="C105" i="29"/>
  <c r="C106" i="29"/>
  <c r="C107" i="29"/>
  <c r="C108" i="29"/>
  <c r="C109" i="29"/>
  <c r="C110" i="29"/>
  <c r="C111" i="29"/>
  <c r="C112" i="29"/>
  <c r="C113" i="29"/>
  <c r="C114" i="29"/>
  <c r="C115" i="29"/>
  <c r="C116" i="29"/>
  <c r="C117" i="29"/>
  <c r="C118" i="29"/>
  <c r="C119" i="29"/>
  <c r="C102" i="29"/>
  <c r="L77" i="29"/>
  <c r="L78" i="29"/>
  <c r="L93" i="29"/>
  <c r="L92" i="29"/>
  <c r="L79" i="29"/>
  <c r="L80" i="29"/>
  <c r="L81" i="29"/>
  <c r="L82" i="29"/>
  <c r="L83" i="29"/>
  <c r="L84" i="29"/>
  <c r="L85" i="29"/>
  <c r="L86" i="29"/>
  <c r="L87" i="29"/>
  <c r="L88" i="29"/>
  <c r="L89" i="29"/>
  <c r="L90" i="29"/>
  <c r="L91" i="29"/>
  <c r="L94" i="29"/>
  <c r="K77" i="29"/>
  <c r="K78" i="29"/>
  <c r="K93" i="29"/>
  <c r="K92" i="29"/>
  <c r="K79" i="29"/>
  <c r="K80" i="29"/>
  <c r="K81" i="29"/>
  <c r="K82" i="29"/>
  <c r="K83" i="29"/>
  <c r="K84" i="29"/>
  <c r="K85" i="29"/>
  <c r="K86" i="29"/>
  <c r="K87" i="29"/>
  <c r="K88" i="29"/>
  <c r="K89" i="29"/>
  <c r="K90" i="29"/>
  <c r="K91" i="29"/>
  <c r="K94" i="29"/>
  <c r="I93" i="29"/>
  <c r="I87" i="29"/>
  <c r="I88" i="29"/>
  <c r="I91" i="29"/>
  <c r="I90" i="29"/>
  <c r="I77" i="29"/>
  <c r="I78" i="29"/>
  <c r="I79" i="29"/>
  <c r="I80" i="29"/>
  <c r="I81" i="29"/>
  <c r="I89" i="29"/>
  <c r="I94" i="29"/>
  <c r="I82" i="29"/>
  <c r="I83" i="29"/>
  <c r="I84" i="29"/>
  <c r="I85" i="29"/>
  <c r="I86" i="29"/>
  <c r="I92" i="29"/>
  <c r="H93" i="29"/>
  <c r="H87" i="29"/>
  <c r="H88" i="29"/>
  <c r="H91" i="29"/>
  <c r="H90" i="29"/>
  <c r="H77" i="29"/>
  <c r="H78" i="29"/>
  <c r="H79" i="29"/>
  <c r="H80" i="29"/>
  <c r="H81" i="29"/>
  <c r="H89" i="29"/>
  <c r="H94" i="29"/>
  <c r="H82" i="29"/>
  <c r="H83" i="29"/>
  <c r="H84" i="29"/>
  <c r="H85" i="29"/>
  <c r="H86" i="29"/>
  <c r="H92" i="29"/>
  <c r="F94" i="29"/>
  <c r="F78" i="29"/>
  <c r="F93" i="29"/>
  <c r="F79" i="29"/>
  <c r="F80" i="29"/>
  <c r="F81" i="29"/>
  <c r="F90" i="29"/>
  <c r="F95" i="29"/>
  <c r="F88" i="29"/>
  <c r="F91" i="29"/>
  <c r="F82" i="29"/>
  <c r="F83" i="29"/>
  <c r="F84" i="29"/>
  <c r="F85" i="29"/>
  <c r="F92" i="29"/>
  <c r="F89" i="29"/>
  <c r="F86" i="29"/>
  <c r="F87" i="29"/>
  <c r="F77" i="29"/>
  <c r="C94" i="29"/>
  <c r="C77" i="29"/>
  <c r="C91" i="29"/>
  <c r="C78" i="29"/>
  <c r="C79" i="29"/>
  <c r="C80" i="29"/>
  <c r="C90" i="29"/>
  <c r="C88" i="29"/>
  <c r="C87" i="29"/>
  <c r="C93" i="29"/>
  <c r="C81" i="29"/>
  <c r="C82" i="29"/>
  <c r="C83" i="29"/>
  <c r="C84" i="29"/>
  <c r="C95" i="29"/>
  <c r="C92" i="29"/>
  <c r="C85" i="29"/>
  <c r="C86" i="29"/>
  <c r="C89" i="29"/>
  <c r="E94" i="29"/>
  <c r="E78" i="29"/>
  <c r="E93" i="29"/>
  <c r="E79" i="29"/>
  <c r="E80" i="29"/>
  <c r="E81" i="29"/>
  <c r="E90" i="29"/>
  <c r="E95" i="29"/>
  <c r="E88" i="29"/>
  <c r="E91" i="29"/>
  <c r="E82" i="29"/>
  <c r="E83" i="29"/>
  <c r="E84" i="29"/>
  <c r="E85" i="29"/>
  <c r="E92" i="29"/>
  <c r="E89" i="29"/>
  <c r="E86" i="29"/>
  <c r="E87" i="29"/>
  <c r="E77" i="29"/>
  <c r="B94" i="29"/>
  <c r="B77" i="29"/>
  <c r="B91" i="29"/>
  <c r="B78" i="29"/>
  <c r="B79" i="29"/>
  <c r="B80" i="29"/>
  <c r="B90" i="29"/>
  <c r="B88" i="29"/>
  <c r="B87" i="29"/>
  <c r="B93" i="29"/>
  <c r="B81" i="29"/>
  <c r="B82" i="29"/>
  <c r="B83" i="29"/>
  <c r="B84" i="29"/>
  <c r="B95" i="29"/>
  <c r="B92" i="29"/>
  <c r="B85" i="29"/>
  <c r="B86" i="29"/>
  <c r="B89" i="29"/>
  <c r="B53" i="29"/>
  <c r="B65" i="29"/>
  <c r="B60" i="29"/>
  <c r="B62" i="29"/>
  <c r="B66" i="29"/>
  <c r="B67" i="29"/>
  <c r="B56" i="29"/>
  <c r="B61" i="29"/>
  <c r="B63" i="29"/>
  <c r="B54" i="29"/>
  <c r="B68" i="29"/>
  <c r="B69" i="29"/>
  <c r="B59" i="29"/>
  <c r="B55" i="29"/>
  <c r="B57" i="29"/>
  <c r="B58" i="29"/>
  <c r="B70" i="29"/>
  <c r="B71" i="29"/>
  <c r="B64" i="29"/>
  <c r="L42" i="29"/>
  <c r="L47" i="29"/>
  <c r="H58" i="29"/>
  <c r="H54" i="29"/>
  <c r="H56" i="29"/>
  <c r="H59" i="29"/>
  <c r="H60" i="29"/>
  <c r="H61" i="29"/>
  <c r="H62" i="29"/>
  <c r="H63" i="29"/>
  <c r="H64" i="29"/>
  <c r="H65" i="29"/>
  <c r="H66" i="29"/>
  <c r="H67" i="29"/>
  <c r="H68" i="29"/>
  <c r="H69" i="29"/>
  <c r="H70" i="29"/>
  <c r="H55" i="29"/>
  <c r="H57" i="29"/>
  <c r="H53" i="29"/>
  <c r="H35" i="29"/>
  <c r="H34" i="29"/>
  <c r="H36" i="29"/>
  <c r="H40" i="29"/>
  <c r="H39" i="29"/>
  <c r="H41" i="29"/>
  <c r="H42" i="29"/>
  <c r="H31" i="29"/>
  <c r="H43" i="29"/>
  <c r="H44" i="29"/>
  <c r="H37" i="29"/>
  <c r="H33" i="29"/>
  <c r="H45" i="29"/>
  <c r="H46" i="29"/>
  <c r="H47" i="29"/>
  <c r="H32" i="29"/>
  <c r="H48" i="29"/>
  <c r="H38" i="29"/>
  <c r="F69" i="29"/>
  <c r="F101" i="29"/>
  <c r="E101" i="29"/>
  <c r="D101" i="29"/>
  <c r="C101" i="29"/>
  <c r="L76" i="29"/>
  <c r="I76" i="29"/>
  <c r="F76" i="29"/>
  <c r="C76" i="29"/>
  <c r="AC25" i="28"/>
  <c r="AC24" i="28"/>
  <c r="AC23" i="28"/>
  <c r="AC22" i="28"/>
  <c r="AC21" i="28"/>
  <c r="AC20" i="28"/>
  <c r="AC19" i="28"/>
  <c r="AC18" i="28"/>
  <c r="AC17" i="28"/>
  <c r="AC16" i="28"/>
  <c r="AC15" i="28"/>
  <c r="AC14" i="28"/>
  <c r="AC13" i="28"/>
  <c r="AC12" i="28"/>
  <c r="AC11" i="28"/>
  <c r="AC10" i="28"/>
  <c r="AC9" i="28"/>
  <c r="AC8" i="28"/>
  <c r="AB25" i="28"/>
  <c r="AB24" i="28"/>
  <c r="AB23" i="28"/>
  <c r="AB22" i="28"/>
  <c r="AB21" i="28"/>
  <c r="AB20" i="28"/>
  <c r="AB19" i="28"/>
  <c r="AB18" i="28"/>
  <c r="AB17" i="28"/>
  <c r="AB16" i="28"/>
  <c r="AB15" i="28"/>
  <c r="AB14" i="28"/>
  <c r="AB13" i="28"/>
  <c r="AB12" i="28"/>
  <c r="AB11" i="28"/>
  <c r="AB10" i="28"/>
  <c r="AB9" i="28"/>
  <c r="AB8" i="28"/>
  <c r="AA25" i="28"/>
  <c r="AA24" i="28"/>
  <c r="AA23" i="28"/>
  <c r="AA22" i="28"/>
  <c r="AA21" i="28"/>
  <c r="AA20" i="28"/>
  <c r="AA19" i="28"/>
  <c r="AA18" i="28"/>
  <c r="AA17" i="28"/>
  <c r="AA16" i="28"/>
  <c r="AA15" i="28"/>
  <c r="AA14" i="28"/>
  <c r="AA13" i="28"/>
  <c r="AA12" i="28"/>
  <c r="AA11" i="28"/>
  <c r="AA10" i="28"/>
  <c r="AA9" i="28"/>
  <c r="AA8" i="28"/>
  <c r="Z25" i="28"/>
  <c r="Z24" i="28"/>
  <c r="Z23" i="28"/>
  <c r="Z22" i="28"/>
  <c r="Z21" i="28"/>
  <c r="Z20" i="28"/>
  <c r="Z19" i="28"/>
  <c r="Z18" i="28"/>
  <c r="Y18" i="28"/>
  <c r="Z17" i="28"/>
  <c r="Z16" i="28"/>
  <c r="Z15" i="28"/>
  <c r="Z14" i="28"/>
  <c r="Z13" i="28"/>
  <c r="Z12" i="28"/>
  <c r="Z11" i="28"/>
  <c r="Z10" i="28"/>
  <c r="Y10" i="28"/>
  <c r="Z9" i="28"/>
  <c r="Z8" i="28"/>
  <c r="X25" i="28"/>
  <c r="X24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X11" i="28"/>
  <c r="X10" i="28"/>
  <c r="X9" i="28"/>
  <c r="X8" i="28"/>
  <c r="V25" i="28"/>
  <c r="V24" i="28"/>
  <c r="V23" i="28"/>
  <c r="V22" i="28"/>
  <c r="V21" i="28"/>
  <c r="V20" i="28"/>
  <c r="V19" i="28"/>
  <c r="V18" i="28"/>
  <c r="V17" i="28"/>
  <c r="V16" i="28"/>
  <c r="V15" i="28"/>
  <c r="V14" i="28"/>
  <c r="V13" i="28"/>
  <c r="V12" i="28"/>
  <c r="V11" i="28"/>
  <c r="V10" i="28"/>
  <c r="V9" i="28"/>
  <c r="V8" i="28"/>
  <c r="T25" i="28"/>
  <c r="U25" i="28"/>
  <c r="T24" i="28"/>
  <c r="U24" i="28"/>
  <c r="T23" i="28"/>
  <c r="T22" i="28"/>
  <c r="U22" i="28"/>
  <c r="T21" i="28"/>
  <c r="T20" i="28"/>
  <c r="T19" i="28"/>
  <c r="T18" i="28"/>
  <c r="T17" i="28"/>
  <c r="U17" i="28"/>
  <c r="T16" i="28"/>
  <c r="T15" i="28"/>
  <c r="U15" i="28"/>
  <c r="T14" i="28"/>
  <c r="U14" i="28"/>
  <c r="T13" i="28"/>
  <c r="T12" i="28"/>
  <c r="T11" i="28"/>
  <c r="T10" i="28"/>
  <c r="T9" i="28"/>
  <c r="T8" i="28"/>
  <c r="R25" i="28"/>
  <c r="R24" i="28"/>
  <c r="R23" i="28"/>
  <c r="R22" i="28"/>
  <c r="R21" i="28"/>
  <c r="R20" i="28"/>
  <c r="R19" i="28"/>
  <c r="R18" i="28"/>
  <c r="R17" i="28"/>
  <c r="R16" i="28"/>
  <c r="R15" i="28"/>
  <c r="R14" i="28"/>
  <c r="R13" i="28"/>
  <c r="R12" i="28"/>
  <c r="R11" i="28"/>
  <c r="R10" i="28"/>
  <c r="R9" i="28"/>
  <c r="R8" i="28"/>
  <c r="S8" i="28"/>
  <c r="Q25" i="28"/>
  <c r="Q24" i="28"/>
  <c r="Q23" i="28"/>
  <c r="Q22" i="28"/>
  <c r="Q21" i="28"/>
  <c r="Q20" i="28"/>
  <c r="Q19" i="28"/>
  <c r="Q18" i="28"/>
  <c r="Q17" i="28"/>
  <c r="Q16" i="28"/>
  <c r="Q15" i="28"/>
  <c r="Q14" i="28"/>
  <c r="Q13" i="28"/>
  <c r="Q12" i="28"/>
  <c r="Q11" i="28"/>
  <c r="Q10" i="28"/>
  <c r="Q9" i="28"/>
  <c r="Q8" i="28"/>
  <c r="P25" i="28"/>
  <c r="P24" i="28"/>
  <c r="P23" i="28"/>
  <c r="P22" i="28"/>
  <c r="P21" i="28"/>
  <c r="P20" i="28"/>
  <c r="P19" i="28"/>
  <c r="P18" i="28"/>
  <c r="P17" i="28"/>
  <c r="P16" i="28"/>
  <c r="P15" i="28"/>
  <c r="P14" i="28"/>
  <c r="P13" i="28"/>
  <c r="P12" i="28"/>
  <c r="P11" i="28"/>
  <c r="P10" i="28"/>
  <c r="P9" i="28"/>
  <c r="P8" i="28"/>
  <c r="N25" i="28"/>
  <c r="N24" i="28"/>
  <c r="N23" i="28"/>
  <c r="N22" i="28"/>
  <c r="N21" i="28"/>
  <c r="O21" i="28"/>
  <c r="N20" i="28"/>
  <c r="N19" i="28"/>
  <c r="N18" i="28"/>
  <c r="N17" i="28"/>
  <c r="O17" i="28"/>
  <c r="N16" i="28"/>
  <c r="N15" i="28"/>
  <c r="N14" i="28"/>
  <c r="N13" i="28"/>
  <c r="O13" i="28"/>
  <c r="N12" i="28"/>
  <c r="N11" i="28"/>
  <c r="N10" i="28"/>
  <c r="N9" i="28"/>
  <c r="O9" i="28"/>
  <c r="N8" i="28"/>
  <c r="L25" i="28"/>
  <c r="L24" i="28"/>
  <c r="L23" i="28"/>
  <c r="L22" i="28"/>
  <c r="L21" i="28"/>
  <c r="L20" i="28"/>
  <c r="L19" i="28"/>
  <c r="L18" i="28"/>
  <c r="L17" i="28"/>
  <c r="L16" i="28"/>
  <c r="L15" i="28"/>
  <c r="L14" i="28"/>
  <c r="L13" i="28"/>
  <c r="L12" i="28"/>
  <c r="L11" i="28"/>
  <c r="L10" i="28"/>
  <c r="L9" i="28"/>
  <c r="L8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9" i="28"/>
  <c r="J8" i="28"/>
  <c r="H25" i="28"/>
  <c r="H24" i="28"/>
  <c r="H23" i="28"/>
  <c r="I23" i="28"/>
  <c r="H22" i="28"/>
  <c r="H21" i="28"/>
  <c r="H20" i="28"/>
  <c r="H19" i="28"/>
  <c r="H18" i="28"/>
  <c r="H17" i="28"/>
  <c r="H16" i="28"/>
  <c r="H15" i="28"/>
  <c r="I15" i="28"/>
  <c r="H14" i="28"/>
  <c r="H13" i="28"/>
  <c r="H12" i="28"/>
  <c r="H11" i="28"/>
  <c r="H10" i="28"/>
  <c r="H9" i="28"/>
  <c r="H8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H8" i="25"/>
  <c r="H9" i="25"/>
  <c r="H10" i="25"/>
  <c r="H11" i="25"/>
  <c r="H12" i="25"/>
  <c r="H13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J8" i="25"/>
  <c r="J9" i="25"/>
  <c r="J10" i="25"/>
  <c r="J11" i="25"/>
  <c r="J12" i="25"/>
  <c r="J13" i="25"/>
  <c r="J14" i="25"/>
  <c r="J15" i="25"/>
  <c r="J16" i="25"/>
  <c r="J17" i="25"/>
  <c r="J18" i="25"/>
  <c r="J19" i="25"/>
  <c r="J20" i="25"/>
  <c r="J21" i="25"/>
  <c r="J22" i="25"/>
  <c r="J23" i="25"/>
  <c r="J24" i="25"/>
  <c r="J25" i="25"/>
  <c r="J26" i="25"/>
  <c r="L8" i="25"/>
  <c r="Y25" i="28"/>
  <c r="S25" i="28"/>
  <c r="O25" i="28"/>
  <c r="M25" i="28"/>
  <c r="K25" i="28"/>
  <c r="I25" i="28"/>
  <c r="Y24" i="28"/>
  <c r="W24" i="28"/>
  <c r="S24" i="28"/>
  <c r="O24" i="28"/>
  <c r="M24" i="28"/>
  <c r="K24" i="28"/>
  <c r="I24" i="28"/>
  <c r="Y23" i="28"/>
  <c r="W23" i="28"/>
  <c r="U23" i="28"/>
  <c r="S23" i="28"/>
  <c r="O23" i="28"/>
  <c r="M23" i="28"/>
  <c r="K23" i="28"/>
  <c r="Y22" i="28"/>
  <c r="W22" i="28"/>
  <c r="S22" i="28"/>
  <c r="O22" i="28"/>
  <c r="M22" i="28"/>
  <c r="K22" i="28"/>
  <c r="I22" i="28"/>
  <c r="Y21" i="28"/>
  <c r="W21" i="28"/>
  <c r="U21" i="28"/>
  <c r="S21" i="28"/>
  <c r="M21" i="28"/>
  <c r="K21" i="28"/>
  <c r="I21" i="28"/>
  <c r="Y20" i="28"/>
  <c r="W20" i="28"/>
  <c r="U20" i="28"/>
  <c r="S20" i="28"/>
  <c r="O20" i="28"/>
  <c r="M20" i="28"/>
  <c r="K20" i="28"/>
  <c r="I20" i="28"/>
  <c r="Y19" i="28"/>
  <c r="W19" i="28"/>
  <c r="U19" i="28"/>
  <c r="S19" i="28"/>
  <c r="O19" i="28"/>
  <c r="M19" i="28"/>
  <c r="K19" i="28"/>
  <c r="I19" i="28"/>
  <c r="O18" i="28"/>
  <c r="M18" i="28"/>
  <c r="K18" i="28"/>
  <c r="I18" i="28"/>
  <c r="Y17" i="28"/>
  <c r="W17" i="28"/>
  <c r="S17" i="28"/>
  <c r="M17" i="28"/>
  <c r="K17" i="28"/>
  <c r="I17" i="28"/>
  <c r="Y16" i="28"/>
  <c r="W16" i="28"/>
  <c r="U16" i="28"/>
  <c r="S16" i="28"/>
  <c r="O16" i="28"/>
  <c r="M16" i="28"/>
  <c r="K16" i="28"/>
  <c r="I16" i="28"/>
  <c r="Y15" i="28"/>
  <c r="W15" i="28"/>
  <c r="S15" i="28"/>
  <c r="O15" i="28"/>
  <c r="M15" i="28"/>
  <c r="K15" i="28"/>
  <c r="Y14" i="28"/>
  <c r="W14" i="28"/>
  <c r="S14" i="28"/>
  <c r="O14" i="28"/>
  <c r="M14" i="28"/>
  <c r="K14" i="28"/>
  <c r="I14" i="28"/>
  <c r="Y13" i="28"/>
  <c r="W13" i="28"/>
  <c r="U13" i="28"/>
  <c r="S13" i="28"/>
  <c r="M13" i="28"/>
  <c r="K13" i="28"/>
  <c r="I13" i="28"/>
  <c r="Y12" i="28"/>
  <c r="W12" i="28"/>
  <c r="U12" i="28"/>
  <c r="S12" i="28"/>
  <c r="O12" i="28"/>
  <c r="M12" i="28"/>
  <c r="K12" i="28"/>
  <c r="I12" i="28"/>
  <c r="Y11" i="28"/>
  <c r="W11" i="28"/>
  <c r="U11" i="28"/>
  <c r="S11" i="28"/>
  <c r="O11" i="28"/>
  <c r="M11" i="28"/>
  <c r="K11" i="28"/>
  <c r="I11" i="28"/>
  <c r="O10" i="28"/>
  <c r="M10" i="28"/>
  <c r="K10" i="28"/>
  <c r="I10" i="28"/>
  <c r="Y9" i="28"/>
  <c r="W9" i="28"/>
  <c r="U9" i="28"/>
  <c r="S9" i="28"/>
  <c r="M9" i="28"/>
  <c r="K9" i="28"/>
  <c r="I9" i="28"/>
  <c r="Y8" i="28"/>
  <c r="U8" i="28"/>
  <c r="O8" i="28"/>
  <c r="M8" i="28"/>
  <c r="K8" i="28"/>
  <c r="I8" i="28"/>
  <c r="AA25" i="27"/>
  <c r="AA24" i="27"/>
  <c r="AA23" i="27"/>
  <c r="AA22" i="27"/>
  <c r="AA21" i="27"/>
  <c r="AA20" i="27"/>
  <c r="AA19" i="27"/>
  <c r="AA18" i="27"/>
  <c r="AA17" i="27"/>
  <c r="AA16" i="27"/>
  <c r="AA15" i="27"/>
  <c r="AA14" i="27"/>
  <c r="AA13" i="27"/>
  <c r="AA12" i="27"/>
  <c r="AA11" i="27"/>
  <c r="AA10" i="27"/>
  <c r="AA9" i="27"/>
  <c r="AA8" i="27"/>
  <c r="Z25" i="27"/>
  <c r="Z24" i="27"/>
  <c r="Z23" i="27"/>
  <c r="Z22" i="27"/>
  <c r="Z21" i="27"/>
  <c r="Z20" i="27"/>
  <c r="Z19" i="27"/>
  <c r="Z18" i="27"/>
  <c r="Z17" i="27"/>
  <c r="Z16" i="27"/>
  <c r="Z15" i="27"/>
  <c r="Z14" i="27"/>
  <c r="Z13" i="27"/>
  <c r="Z12" i="27"/>
  <c r="Z11" i="27"/>
  <c r="Z10" i="27"/>
  <c r="Z9" i="27"/>
  <c r="Z8" i="27"/>
  <c r="Y25" i="27"/>
  <c r="X25" i="27"/>
  <c r="Y24" i="27"/>
  <c r="Y23" i="27"/>
  <c r="Y22" i="27"/>
  <c r="Y21" i="27"/>
  <c r="Y20" i="27"/>
  <c r="Y19" i="27"/>
  <c r="Y18" i="27"/>
  <c r="Y17" i="27"/>
  <c r="Y16" i="27"/>
  <c r="Y15" i="27"/>
  <c r="Y14" i="27"/>
  <c r="Y13" i="27"/>
  <c r="Y12" i="27"/>
  <c r="Y11" i="27"/>
  <c r="Y10" i="27"/>
  <c r="Y9" i="27"/>
  <c r="Y8" i="27"/>
  <c r="W25" i="27"/>
  <c r="W24" i="27"/>
  <c r="W23" i="27"/>
  <c r="W22" i="27"/>
  <c r="W21" i="27"/>
  <c r="W20" i="27"/>
  <c r="W19" i="27"/>
  <c r="W18" i="27"/>
  <c r="W17" i="27"/>
  <c r="W16" i="27"/>
  <c r="W15" i="27"/>
  <c r="W14" i="27"/>
  <c r="W13" i="27"/>
  <c r="W12" i="27"/>
  <c r="W11" i="27"/>
  <c r="W10" i="27"/>
  <c r="W9" i="27"/>
  <c r="W8" i="27"/>
  <c r="U25" i="27"/>
  <c r="U24" i="27"/>
  <c r="U23" i="27"/>
  <c r="U22" i="27"/>
  <c r="U21" i="27"/>
  <c r="U20" i="27"/>
  <c r="U19" i="27"/>
  <c r="U18" i="27"/>
  <c r="U17" i="27"/>
  <c r="U16" i="27"/>
  <c r="U15" i="27"/>
  <c r="U14" i="27"/>
  <c r="U13" i="27"/>
  <c r="U12" i="27"/>
  <c r="U11" i="27"/>
  <c r="U10" i="27"/>
  <c r="U9" i="27"/>
  <c r="U8" i="27"/>
  <c r="S25" i="27"/>
  <c r="S24" i="27"/>
  <c r="S23" i="27"/>
  <c r="T23" i="27"/>
  <c r="S22" i="27"/>
  <c r="S21" i="27"/>
  <c r="T21" i="27"/>
  <c r="S20" i="27"/>
  <c r="S19" i="27"/>
  <c r="T19" i="27"/>
  <c r="S18" i="27"/>
  <c r="S17" i="27"/>
  <c r="S16" i="27"/>
  <c r="S15" i="27"/>
  <c r="T15" i="27"/>
  <c r="S14" i="27"/>
  <c r="S13" i="27"/>
  <c r="S12" i="27"/>
  <c r="S11" i="27"/>
  <c r="S10" i="27"/>
  <c r="S9" i="27"/>
  <c r="T9" i="27"/>
  <c r="S8" i="27"/>
  <c r="Q25" i="27"/>
  <c r="R25" i="27"/>
  <c r="Q24" i="27"/>
  <c r="Q23" i="27"/>
  <c r="R23" i="27"/>
  <c r="Q22" i="27"/>
  <c r="Q21" i="27"/>
  <c r="Q20" i="27"/>
  <c r="Q19" i="27"/>
  <c r="Q18" i="27"/>
  <c r="Q17" i="27"/>
  <c r="Q16" i="27"/>
  <c r="Q15" i="27"/>
  <c r="R15" i="27"/>
  <c r="Q14" i="27"/>
  <c r="Q13" i="27"/>
  <c r="R13" i="27"/>
  <c r="Q12" i="27"/>
  <c r="Q11" i="27"/>
  <c r="R11" i="27"/>
  <c r="Q10" i="27"/>
  <c r="Q9" i="27"/>
  <c r="Q8" i="27"/>
  <c r="P25" i="27"/>
  <c r="P24" i="27"/>
  <c r="K24" i="27"/>
  <c r="P23" i="27"/>
  <c r="P22" i="27"/>
  <c r="P21" i="27"/>
  <c r="P20" i="27"/>
  <c r="P19" i="27"/>
  <c r="P18" i="27"/>
  <c r="P17" i="27"/>
  <c r="P16" i="27"/>
  <c r="P15" i="27"/>
  <c r="P14" i="27"/>
  <c r="P13" i="27"/>
  <c r="P12" i="27"/>
  <c r="P11" i="27"/>
  <c r="P10" i="27"/>
  <c r="O10" i="27"/>
  <c r="P9" i="27"/>
  <c r="P8" i="27"/>
  <c r="N25" i="27"/>
  <c r="N24" i="27"/>
  <c r="N23" i="27"/>
  <c r="N22" i="27"/>
  <c r="N21" i="27"/>
  <c r="N20" i="27"/>
  <c r="O20" i="27"/>
  <c r="N19" i="27"/>
  <c r="N18" i="27"/>
  <c r="N17" i="27"/>
  <c r="N16" i="27"/>
  <c r="O16" i="27"/>
  <c r="N15" i="27"/>
  <c r="N14" i="27"/>
  <c r="N13" i="27"/>
  <c r="N12" i="27"/>
  <c r="O12" i="27"/>
  <c r="N11" i="27"/>
  <c r="N10" i="27"/>
  <c r="N9" i="27"/>
  <c r="N8" i="27"/>
  <c r="L25" i="27"/>
  <c r="M25" i="27"/>
  <c r="L24" i="27"/>
  <c r="L23" i="27"/>
  <c r="M23" i="27"/>
  <c r="L22" i="27"/>
  <c r="L21" i="27"/>
  <c r="L20" i="27"/>
  <c r="L19" i="27"/>
  <c r="L18" i="27"/>
  <c r="L17" i="27"/>
  <c r="L16" i="27"/>
  <c r="L15" i="27"/>
  <c r="M15" i="27"/>
  <c r="L14" i="27"/>
  <c r="L13" i="27"/>
  <c r="L12" i="27"/>
  <c r="L11" i="27"/>
  <c r="L10" i="27"/>
  <c r="L9" i="27"/>
  <c r="L8" i="27"/>
  <c r="J25" i="27"/>
  <c r="J24" i="27"/>
  <c r="J23" i="27"/>
  <c r="J22" i="27"/>
  <c r="K22" i="27"/>
  <c r="J21" i="27"/>
  <c r="J20" i="27"/>
  <c r="J19" i="27"/>
  <c r="J18" i="27"/>
  <c r="K18" i="27"/>
  <c r="J17" i="27"/>
  <c r="J16" i="27"/>
  <c r="J15" i="27"/>
  <c r="J14" i="27"/>
  <c r="K14" i="27"/>
  <c r="J13" i="27"/>
  <c r="J12" i="27"/>
  <c r="J11" i="27"/>
  <c r="J10" i="27"/>
  <c r="J9" i="27"/>
  <c r="K9" i="27"/>
  <c r="J8" i="27"/>
  <c r="H25" i="27"/>
  <c r="I25" i="27"/>
  <c r="H24" i="27"/>
  <c r="I24" i="27"/>
  <c r="H23" i="27"/>
  <c r="H22" i="27"/>
  <c r="H21" i="27"/>
  <c r="H20" i="27"/>
  <c r="I20" i="27"/>
  <c r="H19" i="27"/>
  <c r="I19" i="27"/>
  <c r="H18" i="27"/>
  <c r="H17" i="27"/>
  <c r="H16" i="27"/>
  <c r="I16" i="27"/>
  <c r="H15" i="27"/>
  <c r="H14" i="27"/>
  <c r="H13" i="27"/>
  <c r="H12" i="27"/>
  <c r="I12" i="27"/>
  <c r="H11" i="27"/>
  <c r="H10" i="27"/>
  <c r="H9" i="27"/>
  <c r="H8" i="27"/>
  <c r="I8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9" i="27"/>
  <c r="F8" i="27"/>
  <c r="O24" i="27"/>
  <c r="O23" i="27"/>
  <c r="K23" i="27"/>
  <c r="I23" i="27"/>
  <c r="X22" i="27"/>
  <c r="O22" i="27"/>
  <c r="I22" i="27"/>
  <c r="X21" i="27"/>
  <c r="R21" i="27"/>
  <c r="O21" i="27"/>
  <c r="M21" i="27"/>
  <c r="K21" i="27"/>
  <c r="I21" i="27"/>
  <c r="X20" i="27"/>
  <c r="X19" i="27"/>
  <c r="R19" i="27"/>
  <c r="O19" i="27"/>
  <c r="K19" i="27"/>
  <c r="I18" i="27"/>
  <c r="X17" i="27"/>
  <c r="T17" i="27"/>
  <c r="R17" i="27"/>
  <c r="O17" i="27"/>
  <c r="M17" i="27"/>
  <c r="K17" i="27"/>
  <c r="I17" i="27"/>
  <c r="K16" i="27"/>
  <c r="O15" i="27"/>
  <c r="K15" i="27"/>
  <c r="I15" i="27"/>
  <c r="X14" i="27"/>
  <c r="O14" i="27"/>
  <c r="I14" i="27"/>
  <c r="X13" i="27"/>
  <c r="K12" i="27"/>
  <c r="O11" i="27"/>
  <c r="I11" i="27"/>
  <c r="I10" i="27"/>
  <c r="X9" i="27"/>
  <c r="R9" i="27"/>
  <c r="O9" i="27"/>
  <c r="I9" i="27"/>
  <c r="AA26" i="26"/>
  <c r="AA25" i="26"/>
  <c r="AA24" i="26"/>
  <c r="AA23" i="26"/>
  <c r="AA22" i="26"/>
  <c r="AA21" i="26"/>
  <c r="AA20" i="26"/>
  <c r="AA19" i="26"/>
  <c r="AA18" i="26"/>
  <c r="AA17" i="26"/>
  <c r="AA16" i="26"/>
  <c r="AA15" i="26"/>
  <c r="AA14" i="26"/>
  <c r="AA13" i="26"/>
  <c r="AA12" i="26"/>
  <c r="AA11" i="26"/>
  <c r="AA10" i="26"/>
  <c r="AA9" i="26"/>
  <c r="AA8" i="26"/>
  <c r="Z26" i="26"/>
  <c r="Z25" i="26"/>
  <c r="Z24" i="26"/>
  <c r="Z23" i="26"/>
  <c r="Z22" i="26"/>
  <c r="Z21" i="26"/>
  <c r="Z20" i="26"/>
  <c r="Z19" i="26"/>
  <c r="Z18" i="26"/>
  <c r="Z17" i="26"/>
  <c r="Z16" i="26"/>
  <c r="Z15" i="26"/>
  <c r="Z14" i="26"/>
  <c r="Z13" i="26"/>
  <c r="Z12" i="26"/>
  <c r="Z11" i="26"/>
  <c r="Z10" i="26"/>
  <c r="Z9" i="26"/>
  <c r="Z8" i="26"/>
  <c r="Y26" i="26"/>
  <c r="Y25" i="26"/>
  <c r="Y24" i="26"/>
  <c r="Y23" i="26"/>
  <c r="Y22" i="26"/>
  <c r="Y21" i="26"/>
  <c r="Y20" i="26"/>
  <c r="Y19" i="26"/>
  <c r="T19" i="26"/>
  <c r="Y18" i="26"/>
  <c r="Y17" i="26"/>
  <c r="Y16" i="26"/>
  <c r="Y15" i="26"/>
  <c r="Y14" i="26"/>
  <c r="Y13" i="26"/>
  <c r="Y12" i="26"/>
  <c r="Y11" i="26"/>
  <c r="X11" i="26"/>
  <c r="Y10" i="26"/>
  <c r="Y9" i="26"/>
  <c r="Y8" i="26"/>
  <c r="W26" i="26"/>
  <c r="X26" i="26"/>
  <c r="W25" i="26"/>
  <c r="W24" i="26"/>
  <c r="W23" i="26"/>
  <c r="W22" i="26"/>
  <c r="X22" i="26"/>
  <c r="W21" i="26"/>
  <c r="X21" i="26"/>
  <c r="W20" i="26"/>
  <c r="X20" i="26"/>
  <c r="W19" i="26"/>
  <c r="W18" i="26"/>
  <c r="W17" i="26"/>
  <c r="W16" i="26"/>
  <c r="W15" i="26"/>
  <c r="W14" i="26"/>
  <c r="X14" i="26"/>
  <c r="W13" i="26"/>
  <c r="W12" i="26"/>
  <c r="W11" i="26"/>
  <c r="W10" i="26"/>
  <c r="X10" i="26"/>
  <c r="W9" i="26"/>
  <c r="W8" i="26"/>
  <c r="U26" i="26"/>
  <c r="U25" i="26"/>
  <c r="U24" i="26"/>
  <c r="U23" i="26"/>
  <c r="U22" i="26"/>
  <c r="U21" i="26"/>
  <c r="V21" i="26"/>
  <c r="U20" i="26"/>
  <c r="U19" i="26"/>
  <c r="U18" i="26"/>
  <c r="U17" i="26"/>
  <c r="U16" i="26"/>
  <c r="U15" i="26"/>
  <c r="U14" i="26"/>
  <c r="U13" i="26"/>
  <c r="U12" i="26"/>
  <c r="U11" i="26"/>
  <c r="U10" i="26"/>
  <c r="U9" i="26"/>
  <c r="V9" i="26"/>
  <c r="U8" i="26"/>
  <c r="S26" i="26"/>
  <c r="T26" i="26"/>
  <c r="S25" i="26"/>
  <c r="S24" i="26"/>
  <c r="T24" i="26"/>
  <c r="S23" i="26"/>
  <c r="S22" i="26"/>
  <c r="T22" i="26"/>
  <c r="S21" i="26"/>
  <c r="S20" i="26"/>
  <c r="S19" i="26"/>
  <c r="S18" i="26"/>
  <c r="T18" i="26"/>
  <c r="S17" i="26"/>
  <c r="S16" i="26"/>
  <c r="S15" i="26"/>
  <c r="S14" i="26"/>
  <c r="S13" i="26"/>
  <c r="S12" i="26"/>
  <c r="T12" i="26"/>
  <c r="S11" i="26"/>
  <c r="S10" i="26"/>
  <c r="T10" i="26"/>
  <c r="S9" i="26"/>
  <c r="S8" i="26"/>
  <c r="T8" i="26"/>
  <c r="Q26" i="26"/>
  <c r="Q25" i="26"/>
  <c r="Q24" i="26"/>
  <c r="Q23" i="26"/>
  <c r="Q22" i="26"/>
  <c r="Q21" i="26"/>
  <c r="R21" i="26"/>
  <c r="Q20" i="26"/>
  <c r="R20" i="26"/>
  <c r="Q19" i="26"/>
  <c r="Q18" i="26"/>
  <c r="R18" i="26"/>
  <c r="Q17" i="26"/>
  <c r="Q16" i="26"/>
  <c r="Q15" i="26"/>
  <c r="R15" i="26"/>
  <c r="Q14" i="26"/>
  <c r="Q13" i="26"/>
  <c r="R13" i="26"/>
  <c r="Q12" i="26"/>
  <c r="R12" i="26"/>
  <c r="Q11" i="26"/>
  <c r="Q10" i="26"/>
  <c r="Q9" i="26"/>
  <c r="Q8" i="26"/>
  <c r="P26" i="26"/>
  <c r="K26" i="26"/>
  <c r="P25" i="26"/>
  <c r="P24" i="26"/>
  <c r="P23" i="26"/>
  <c r="P22" i="26"/>
  <c r="P21" i="26"/>
  <c r="P20" i="26"/>
  <c r="P19" i="26"/>
  <c r="P18" i="26"/>
  <c r="K18" i="26"/>
  <c r="P17" i="26"/>
  <c r="P16" i="26"/>
  <c r="O16" i="26"/>
  <c r="P15" i="26"/>
  <c r="P14" i="26"/>
  <c r="P13" i="26"/>
  <c r="P12" i="26"/>
  <c r="P11" i="26"/>
  <c r="P10" i="26"/>
  <c r="O10" i="26"/>
  <c r="P9" i="26"/>
  <c r="P8" i="26"/>
  <c r="N26" i="26"/>
  <c r="N25" i="26"/>
  <c r="O25" i="26"/>
  <c r="N24" i="26"/>
  <c r="N23" i="26"/>
  <c r="O23" i="26"/>
  <c r="N22" i="26"/>
  <c r="N21" i="26"/>
  <c r="O21" i="26"/>
  <c r="N20" i="26"/>
  <c r="N19" i="26"/>
  <c r="N18" i="26"/>
  <c r="N17" i="26"/>
  <c r="N16" i="26"/>
  <c r="N15" i="26"/>
  <c r="N14" i="26"/>
  <c r="N13" i="26"/>
  <c r="O13" i="26"/>
  <c r="N12" i="26"/>
  <c r="N11" i="26"/>
  <c r="N10" i="26"/>
  <c r="N9" i="26"/>
  <c r="O9" i="26"/>
  <c r="N8" i="26"/>
  <c r="L26" i="26"/>
  <c r="L25" i="26"/>
  <c r="L24" i="26"/>
  <c r="L23" i="26"/>
  <c r="L22" i="26"/>
  <c r="M22" i="26"/>
  <c r="L21" i="26"/>
  <c r="L20" i="26"/>
  <c r="L19" i="26"/>
  <c r="L18" i="26"/>
  <c r="L17" i="26"/>
  <c r="M17" i="26"/>
  <c r="L16" i="26"/>
  <c r="L15" i="26"/>
  <c r="L14" i="26"/>
  <c r="M14" i="26"/>
  <c r="L13" i="26"/>
  <c r="M13" i="26"/>
  <c r="L12" i="26"/>
  <c r="M12" i="26"/>
  <c r="L11" i="26"/>
  <c r="L10" i="26"/>
  <c r="L9" i="26"/>
  <c r="M9" i="26"/>
  <c r="L8" i="26"/>
  <c r="M8" i="26"/>
  <c r="J26" i="26"/>
  <c r="J25" i="26"/>
  <c r="K25" i="26"/>
  <c r="J24" i="26"/>
  <c r="J23" i="26"/>
  <c r="J22" i="26"/>
  <c r="J21" i="26"/>
  <c r="K21" i="26"/>
  <c r="J20" i="26"/>
  <c r="J19" i="26"/>
  <c r="K19" i="26"/>
  <c r="J18" i="26"/>
  <c r="J17" i="26"/>
  <c r="K17" i="26"/>
  <c r="J16" i="26"/>
  <c r="J15" i="26"/>
  <c r="J14" i="26"/>
  <c r="J13" i="26"/>
  <c r="K13" i="26"/>
  <c r="J12" i="26"/>
  <c r="J11" i="26"/>
  <c r="K11" i="26"/>
  <c r="J10" i="26"/>
  <c r="J9" i="26"/>
  <c r="K9" i="26"/>
  <c r="J8" i="26"/>
  <c r="H26" i="26"/>
  <c r="H25" i="26"/>
  <c r="H24" i="26"/>
  <c r="H23" i="26"/>
  <c r="H22" i="26"/>
  <c r="I22" i="26"/>
  <c r="H21" i="26"/>
  <c r="H20" i="26"/>
  <c r="I20" i="26"/>
  <c r="H19" i="26"/>
  <c r="I19" i="26"/>
  <c r="H18" i="26"/>
  <c r="H17" i="26"/>
  <c r="H16" i="26"/>
  <c r="H15" i="26"/>
  <c r="H14" i="26"/>
  <c r="I14" i="26"/>
  <c r="H13" i="26"/>
  <c r="H12" i="26"/>
  <c r="I12" i="26"/>
  <c r="H11" i="26"/>
  <c r="I11" i="26"/>
  <c r="H10" i="26"/>
  <c r="I10" i="26"/>
  <c r="H9" i="26"/>
  <c r="H8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V26" i="26"/>
  <c r="X25" i="26"/>
  <c r="M25" i="26"/>
  <c r="I25" i="26"/>
  <c r="K23" i="26"/>
  <c r="I23" i="26"/>
  <c r="V22" i="26"/>
  <c r="R22" i="26"/>
  <c r="T21" i="26"/>
  <c r="M21" i="26"/>
  <c r="I21" i="26"/>
  <c r="M20" i="26"/>
  <c r="O19" i="26"/>
  <c r="M19" i="26"/>
  <c r="T17" i="26"/>
  <c r="V14" i="26"/>
  <c r="T14" i="26"/>
  <c r="R14" i="26"/>
  <c r="O14" i="26"/>
  <c r="X13" i="26"/>
  <c r="T13" i="26"/>
  <c r="I13" i="26"/>
  <c r="O12" i="26"/>
  <c r="V10" i="26"/>
  <c r="R10" i="26"/>
  <c r="I9" i="26"/>
  <c r="X8" i="26"/>
  <c r="V8" i="26"/>
  <c r="R8" i="26"/>
  <c r="I8" i="26"/>
  <c r="Y26" i="25"/>
  <c r="Y25" i="25"/>
  <c r="Y24" i="25"/>
  <c r="T26" i="25"/>
  <c r="T25" i="25"/>
  <c r="T24" i="25"/>
  <c r="T23" i="25"/>
  <c r="T22" i="25"/>
  <c r="T21" i="25"/>
  <c r="T20" i="25"/>
  <c r="T19" i="25"/>
  <c r="T18" i="25"/>
  <c r="T17" i="25"/>
  <c r="T16" i="25"/>
  <c r="T15" i="25"/>
  <c r="T14" i="25"/>
  <c r="T13" i="25"/>
  <c r="T12" i="25"/>
  <c r="T11" i="25"/>
  <c r="T10" i="25"/>
  <c r="T9" i="25"/>
  <c r="M26" i="25"/>
  <c r="M25" i="25"/>
  <c r="M24" i="25"/>
  <c r="L37" i="29"/>
  <c r="L36" i="29"/>
  <c r="L66" i="29"/>
  <c r="L56" i="29"/>
  <c r="L41" i="29"/>
  <c r="L45" i="29"/>
  <c r="L65" i="29"/>
  <c r="L48" i="29"/>
  <c r="L43" i="29"/>
  <c r="L35" i="29"/>
  <c r="L64" i="29"/>
  <c r="L58" i="29"/>
  <c r="L32" i="29"/>
  <c r="L61" i="29"/>
  <c r="L33" i="29"/>
  <c r="L68" i="29"/>
  <c r="L70" i="29"/>
  <c r="L62" i="29"/>
  <c r="L44" i="29"/>
  <c r="F67" i="29"/>
  <c r="L63" i="29"/>
  <c r="L46" i="29"/>
  <c r="L40" i="29"/>
  <c r="F70" i="29"/>
  <c r="F63" i="29"/>
  <c r="F66" i="29"/>
  <c r="F53" i="29"/>
  <c r="L69" i="29"/>
  <c r="L67" i="29"/>
  <c r="L59" i="29"/>
  <c r="F64" i="29"/>
  <c r="K10" i="27"/>
  <c r="K11" i="27"/>
  <c r="O13" i="27"/>
  <c r="X11" i="27"/>
  <c r="X12" i="27"/>
  <c r="T13" i="27"/>
  <c r="K8" i="27"/>
  <c r="O25" i="27"/>
  <c r="M26" i="26"/>
  <c r="O20" i="26"/>
  <c r="M10" i="26"/>
  <c r="I26" i="26"/>
  <c r="K22" i="26"/>
  <c r="K8" i="26"/>
  <c r="K24" i="26"/>
  <c r="X9" i="26"/>
  <c r="M16" i="26"/>
  <c r="M18" i="26"/>
  <c r="I24" i="26"/>
  <c r="O8" i="26"/>
  <c r="O22" i="26"/>
  <c r="K14" i="26"/>
  <c r="O24" i="26"/>
  <c r="V12" i="26"/>
  <c r="X23" i="26"/>
  <c r="I18" i="26"/>
  <c r="R11" i="26"/>
  <c r="V15" i="26"/>
  <c r="K16" i="26"/>
  <c r="O18" i="26"/>
  <c r="O26" i="26"/>
  <c r="K15" i="26"/>
  <c r="T9" i="26"/>
  <c r="X16" i="26"/>
  <c r="X24" i="26"/>
  <c r="V17" i="26"/>
  <c r="V25" i="26"/>
  <c r="K10" i="26"/>
  <c r="X19" i="26"/>
  <c r="M15" i="26"/>
  <c r="M23" i="26"/>
  <c r="O17" i="26"/>
  <c r="R26" i="26"/>
  <c r="M24" i="26"/>
  <c r="K20" i="26"/>
  <c r="M11" i="26"/>
  <c r="X12" i="26"/>
  <c r="V20" i="26"/>
  <c r="V13" i="26"/>
  <c r="L39" i="29"/>
  <c r="L60" i="29"/>
  <c r="K13" i="27"/>
  <c r="M13" i="27"/>
  <c r="I13" i="27"/>
  <c r="X18" i="26"/>
  <c r="I17" i="26"/>
  <c r="T16" i="26"/>
  <c r="R16" i="26"/>
  <c r="I16" i="26"/>
  <c r="O15" i="26"/>
  <c r="I15" i="26"/>
  <c r="K25" i="27"/>
  <c r="T25" i="27"/>
  <c r="K12" i="26"/>
  <c r="F62" i="29"/>
  <c r="O11" i="26"/>
  <c r="X8" i="27"/>
  <c r="L53" i="29"/>
  <c r="O8" i="27"/>
  <c r="F71" i="29"/>
  <c r="F65" i="29"/>
  <c r="F57" i="29"/>
  <c r="F68" i="29"/>
  <c r="S10" i="28"/>
  <c r="U10" i="28"/>
  <c r="W10" i="28"/>
  <c r="S18" i="28"/>
  <c r="W18" i="28"/>
  <c r="U18" i="28"/>
  <c r="W8" i="28"/>
  <c r="W25" i="28"/>
  <c r="X18" i="27"/>
  <c r="X16" i="27"/>
  <c r="X15" i="27"/>
  <c r="X24" i="27"/>
  <c r="X10" i="27"/>
  <c r="X23" i="27"/>
  <c r="K20" i="27"/>
  <c r="M19" i="27"/>
  <c r="O18" i="27"/>
  <c r="T11" i="27"/>
  <c r="M9" i="27"/>
  <c r="M11" i="27"/>
  <c r="R8" i="27"/>
  <c r="R10" i="27"/>
  <c r="R12" i="27"/>
  <c r="R14" i="27"/>
  <c r="R16" i="27"/>
  <c r="R18" i="27"/>
  <c r="R20" i="27"/>
  <c r="R22" i="27"/>
  <c r="R24" i="27"/>
  <c r="T8" i="27"/>
  <c r="T10" i="27"/>
  <c r="T12" i="27"/>
  <c r="T14" i="27"/>
  <c r="T16" i="27"/>
  <c r="T18" i="27"/>
  <c r="T20" i="27"/>
  <c r="T22" i="27"/>
  <c r="T24" i="27"/>
  <c r="M16" i="27"/>
  <c r="M18" i="27"/>
  <c r="M20" i="27"/>
  <c r="M22" i="27"/>
  <c r="M24" i="27"/>
  <c r="M8" i="27"/>
  <c r="M10" i="27"/>
  <c r="M12" i="27"/>
  <c r="M14" i="27"/>
  <c r="V10" i="27"/>
  <c r="V11" i="27"/>
  <c r="V13" i="27"/>
  <c r="V14" i="27"/>
  <c r="V15" i="27"/>
  <c r="V16" i="27"/>
  <c r="V17" i="27"/>
  <c r="V18" i="27"/>
  <c r="V19" i="27"/>
  <c r="V20" i="27"/>
  <c r="V21" i="27"/>
  <c r="V22" i="27"/>
  <c r="V23" i="27"/>
  <c r="V24" i="27"/>
  <c r="V25" i="27"/>
  <c r="V8" i="27"/>
  <c r="V9" i="27"/>
  <c r="V12" i="27"/>
  <c r="V16" i="26"/>
  <c r="X15" i="26"/>
  <c r="X17" i="26"/>
  <c r="R23" i="26"/>
  <c r="R24" i="26"/>
  <c r="T11" i="26"/>
  <c r="V18" i="26"/>
  <c r="V23" i="26"/>
  <c r="V24" i="26"/>
  <c r="R19" i="26"/>
  <c r="T20" i="26"/>
  <c r="T25" i="26"/>
  <c r="R9" i="26"/>
  <c r="R17" i="26"/>
  <c r="R25" i="26"/>
  <c r="V11" i="26"/>
  <c r="V19" i="26"/>
  <c r="T15" i="26"/>
  <c r="T23" i="26"/>
  <c r="AC26" i="25"/>
  <c r="AC25" i="25"/>
  <c r="AC24" i="25"/>
  <c r="AC23" i="25"/>
  <c r="AC22" i="25"/>
  <c r="AC21" i="25"/>
  <c r="AC20" i="25"/>
  <c r="AC19" i="25"/>
  <c r="AC18" i="25"/>
  <c r="AC17" i="25"/>
  <c r="AC16" i="25"/>
  <c r="AC15" i="25"/>
  <c r="AC14" i="25"/>
  <c r="AC13" i="25"/>
  <c r="AC12" i="25"/>
  <c r="AC11" i="25"/>
  <c r="AC10" i="25"/>
  <c r="AC9" i="25"/>
  <c r="AC8" i="25"/>
  <c r="AB26" i="25"/>
  <c r="AB25" i="25"/>
  <c r="AB24" i="25"/>
  <c r="AB23" i="25"/>
  <c r="AB22" i="25"/>
  <c r="AB21" i="25"/>
  <c r="AB20" i="25"/>
  <c r="AB19" i="25"/>
  <c r="AB18" i="25"/>
  <c r="AB17" i="25"/>
  <c r="AB16" i="25"/>
  <c r="AB15" i="25"/>
  <c r="AB14" i="25"/>
  <c r="AB13" i="25"/>
  <c r="AB12" i="25"/>
  <c r="AB11" i="25"/>
  <c r="AB10" i="25"/>
  <c r="AB9" i="25"/>
  <c r="AB8" i="25"/>
  <c r="W26" i="25"/>
  <c r="W25" i="25"/>
  <c r="W24" i="25"/>
  <c r="W19" i="25"/>
  <c r="W11" i="25"/>
  <c r="U26" i="25"/>
  <c r="U25" i="25"/>
  <c r="U24" i="25"/>
  <c r="U22" i="25"/>
  <c r="U21" i="25"/>
  <c r="U19" i="25"/>
  <c r="U14" i="25"/>
  <c r="U13" i="25"/>
  <c r="U11" i="25"/>
  <c r="S26" i="25"/>
  <c r="S25" i="25"/>
  <c r="S24" i="25"/>
  <c r="S21" i="25"/>
  <c r="S13" i="25"/>
  <c r="AA26" i="25"/>
  <c r="AA25" i="25"/>
  <c r="AA24" i="25"/>
  <c r="AA23" i="25"/>
  <c r="AA22" i="25"/>
  <c r="AA21" i="25"/>
  <c r="AA20" i="25"/>
  <c r="AA19" i="25"/>
  <c r="AA18" i="25"/>
  <c r="AA17" i="25"/>
  <c r="AA16" i="25"/>
  <c r="AA15" i="25"/>
  <c r="AA14" i="25"/>
  <c r="AA13" i="25"/>
  <c r="AA12" i="25"/>
  <c r="AA11" i="25"/>
  <c r="AA10" i="25"/>
  <c r="AA9" i="25"/>
  <c r="AA8" i="25"/>
  <c r="Z26" i="25"/>
  <c r="Z25" i="25"/>
  <c r="Z24" i="25"/>
  <c r="Z23" i="25"/>
  <c r="U23" i="25"/>
  <c r="Z22" i="25"/>
  <c r="Z21" i="25"/>
  <c r="Z20" i="25"/>
  <c r="W20" i="25"/>
  <c r="Z19" i="25"/>
  <c r="Z18" i="25"/>
  <c r="U18" i="25"/>
  <c r="Z17" i="25"/>
  <c r="W17" i="25"/>
  <c r="Z16" i="25"/>
  <c r="U16" i="25"/>
  <c r="Z15" i="25"/>
  <c r="U15" i="25"/>
  <c r="Z14" i="25"/>
  <c r="Z13" i="25"/>
  <c r="Z12" i="25"/>
  <c r="W12" i="25"/>
  <c r="Z11" i="25"/>
  <c r="Z10" i="25"/>
  <c r="Z9" i="25"/>
  <c r="Z8" i="25"/>
  <c r="S8" i="25"/>
  <c r="X26" i="25"/>
  <c r="X25" i="25"/>
  <c r="X24" i="25"/>
  <c r="X23" i="25"/>
  <c r="Y23" i="25"/>
  <c r="X22" i="25"/>
  <c r="X21" i="25"/>
  <c r="Y21" i="25"/>
  <c r="X20" i="25"/>
  <c r="Y20" i="25"/>
  <c r="X19" i="25"/>
  <c r="Y19" i="25"/>
  <c r="X18" i="25"/>
  <c r="Y18" i="25"/>
  <c r="X17" i="25"/>
  <c r="X16" i="25"/>
  <c r="X15" i="25"/>
  <c r="Y15" i="25"/>
  <c r="X14" i="25"/>
  <c r="X13" i="25"/>
  <c r="Y13" i="25"/>
  <c r="X12" i="25"/>
  <c r="Y12" i="25"/>
  <c r="X11" i="25"/>
  <c r="Y11" i="25"/>
  <c r="X10" i="25"/>
  <c r="Y10" i="25"/>
  <c r="X9" i="25"/>
  <c r="X8" i="25"/>
  <c r="V26" i="25"/>
  <c r="V25" i="25"/>
  <c r="V24" i="25"/>
  <c r="V23" i="25"/>
  <c r="W23" i="25"/>
  <c r="V22" i="25"/>
  <c r="W22" i="25"/>
  <c r="V21" i="25"/>
  <c r="W21" i="25"/>
  <c r="V20" i="25"/>
  <c r="V19" i="25"/>
  <c r="V18" i="25"/>
  <c r="W18" i="25"/>
  <c r="V17" i="25"/>
  <c r="V16" i="25"/>
  <c r="W16" i="25"/>
  <c r="V15" i="25"/>
  <c r="W15" i="25"/>
  <c r="V14" i="25"/>
  <c r="W14" i="25"/>
  <c r="V13" i="25"/>
  <c r="W13" i="25"/>
  <c r="V12" i="25"/>
  <c r="V11" i="25"/>
  <c r="V10" i="25"/>
  <c r="V9" i="25"/>
  <c r="V8" i="25"/>
  <c r="T8" i="25"/>
  <c r="R26" i="25"/>
  <c r="R25" i="25"/>
  <c r="R24" i="25"/>
  <c r="R23" i="25"/>
  <c r="R22" i="25"/>
  <c r="S22" i="25"/>
  <c r="R21" i="25"/>
  <c r="R20" i="25"/>
  <c r="R19" i="25"/>
  <c r="S19" i="25"/>
  <c r="R18" i="25"/>
  <c r="S18" i="25"/>
  <c r="R17" i="25"/>
  <c r="S17" i="25"/>
  <c r="R16" i="25"/>
  <c r="S16" i="25"/>
  <c r="R15" i="25"/>
  <c r="R14" i="25"/>
  <c r="S14" i="25"/>
  <c r="R13" i="25"/>
  <c r="R12" i="25"/>
  <c r="R11" i="25"/>
  <c r="S11" i="25"/>
  <c r="R10" i="25"/>
  <c r="R9" i="25"/>
  <c r="R8" i="25"/>
  <c r="Q26" i="25"/>
  <c r="Q25" i="25"/>
  <c r="Q24" i="25"/>
  <c r="Q23" i="25"/>
  <c r="Q22" i="25"/>
  <c r="Q21" i="25"/>
  <c r="Q20" i="25"/>
  <c r="Q19" i="25"/>
  <c r="Q18" i="25"/>
  <c r="Q17" i="25"/>
  <c r="Q16" i="25"/>
  <c r="Q15" i="25"/>
  <c r="Q14" i="25"/>
  <c r="Q13" i="25"/>
  <c r="Q12" i="25"/>
  <c r="Q11" i="25"/>
  <c r="Q10" i="25"/>
  <c r="Q9" i="25"/>
  <c r="Q8" i="25"/>
  <c r="P26" i="25"/>
  <c r="P25" i="25"/>
  <c r="P24" i="25"/>
  <c r="P23" i="25"/>
  <c r="P22" i="25"/>
  <c r="P21" i="25"/>
  <c r="P20" i="25"/>
  <c r="P19" i="25"/>
  <c r="P18" i="25"/>
  <c r="P17" i="25"/>
  <c r="P16" i="25"/>
  <c r="P15" i="25"/>
  <c r="K15" i="25"/>
  <c r="P14" i="25"/>
  <c r="P13" i="25"/>
  <c r="P12" i="25"/>
  <c r="P11" i="25"/>
  <c r="P10" i="25"/>
  <c r="P9" i="25"/>
  <c r="P8" i="25"/>
  <c r="N26" i="25"/>
  <c r="N25" i="25"/>
  <c r="N24" i="25"/>
  <c r="O24" i="25"/>
  <c r="N23" i="25"/>
  <c r="N22" i="25"/>
  <c r="N21" i="25"/>
  <c r="N20" i="25"/>
  <c r="N19" i="25"/>
  <c r="N18" i="25"/>
  <c r="N17" i="25"/>
  <c r="N16" i="25"/>
  <c r="N15" i="25"/>
  <c r="N14" i="25"/>
  <c r="N13" i="25"/>
  <c r="N12" i="25"/>
  <c r="N11" i="25"/>
  <c r="N10" i="25"/>
  <c r="N9" i="25"/>
  <c r="N8" i="25"/>
  <c r="L26" i="25"/>
  <c r="L25" i="25"/>
  <c r="L24" i="25"/>
  <c r="L23" i="25"/>
  <c r="M23" i="25"/>
  <c r="L22" i="25"/>
  <c r="M22" i="25"/>
  <c r="L21" i="25"/>
  <c r="M21" i="25"/>
  <c r="L20" i="25"/>
  <c r="L19" i="25"/>
  <c r="M19" i="25"/>
  <c r="L18" i="25"/>
  <c r="M18" i="25"/>
  <c r="L17" i="25"/>
  <c r="L16" i="25"/>
  <c r="L15" i="25"/>
  <c r="M15" i="25"/>
  <c r="L14" i="25"/>
  <c r="M14" i="25"/>
  <c r="L13" i="25"/>
  <c r="M13" i="25"/>
  <c r="L12" i="25"/>
  <c r="L11" i="25"/>
  <c r="M11" i="25"/>
  <c r="L10" i="25"/>
  <c r="M10" i="25"/>
  <c r="L9" i="25"/>
  <c r="K26" i="25"/>
  <c r="K23" i="25"/>
  <c r="K21" i="25"/>
  <c r="I24" i="25"/>
  <c r="I23" i="25"/>
  <c r="I18" i="25"/>
  <c r="I15" i="25"/>
  <c r="O14" i="25"/>
  <c r="C34" i="24"/>
  <c r="C35" i="24"/>
  <c r="C36" i="24"/>
  <c r="C37" i="24"/>
  <c r="C38" i="24"/>
  <c r="C39" i="24"/>
  <c r="C40" i="24"/>
  <c r="C41" i="24"/>
  <c r="C42" i="24"/>
  <c r="C43" i="24"/>
  <c r="C44" i="24"/>
  <c r="C45" i="24"/>
  <c r="Q264" i="4"/>
  <c r="P264" i="4"/>
  <c r="H264" i="4"/>
  <c r="G264" i="4"/>
  <c r="E264" i="4"/>
  <c r="S259" i="4"/>
  <c r="R259" i="4"/>
  <c r="Q259" i="4"/>
  <c r="P259" i="4"/>
  <c r="M259" i="4"/>
  <c r="L259" i="4"/>
  <c r="J259" i="4"/>
  <c r="H259" i="4"/>
  <c r="G259" i="4"/>
  <c r="S258" i="4"/>
  <c r="R258" i="4"/>
  <c r="Q258" i="4"/>
  <c r="P258" i="4"/>
  <c r="M258" i="4"/>
  <c r="L258" i="4"/>
  <c r="K258" i="4"/>
  <c r="J258" i="4"/>
  <c r="H258" i="4"/>
  <c r="G258" i="4"/>
  <c r="S257" i="4"/>
  <c r="R257" i="4"/>
  <c r="Q257" i="4"/>
  <c r="P257" i="4"/>
  <c r="M257" i="4"/>
  <c r="L257" i="4"/>
  <c r="K257" i="4"/>
  <c r="J257" i="4"/>
  <c r="H257" i="4"/>
  <c r="G257" i="4"/>
  <c r="S255" i="4"/>
  <c r="R255" i="4"/>
  <c r="Q255" i="4"/>
  <c r="P255" i="4"/>
  <c r="M255" i="4"/>
  <c r="L255" i="4"/>
  <c r="K255" i="4"/>
  <c r="J255" i="4"/>
  <c r="H255" i="4"/>
  <c r="G255" i="4"/>
  <c r="S253" i="4"/>
  <c r="R253" i="4"/>
  <c r="Q253" i="4"/>
  <c r="P253" i="4"/>
  <c r="M253" i="4"/>
  <c r="L253" i="4"/>
  <c r="K253" i="4"/>
  <c r="J253" i="4"/>
  <c r="H253" i="4"/>
  <c r="G253" i="4"/>
  <c r="S252" i="4"/>
  <c r="R252" i="4"/>
  <c r="Q252" i="4"/>
  <c r="P252" i="4"/>
  <c r="M252" i="4"/>
  <c r="L252" i="4"/>
  <c r="K252" i="4"/>
  <c r="J252" i="4"/>
  <c r="H252" i="4"/>
  <c r="G252" i="4"/>
  <c r="S251" i="4"/>
  <c r="R251" i="4"/>
  <c r="Q251" i="4"/>
  <c r="P251" i="4"/>
  <c r="M251" i="4"/>
  <c r="L251" i="4"/>
  <c r="K251" i="4"/>
  <c r="J251" i="4"/>
  <c r="H251" i="4"/>
  <c r="G251" i="4"/>
  <c r="S250" i="4"/>
  <c r="R250" i="4"/>
  <c r="Q250" i="4"/>
  <c r="P250" i="4"/>
  <c r="M250" i="4"/>
  <c r="L250" i="4"/>
  <c r="K250" i="4"/>
  <c r="J250" i="4"/>
  <c r="H250" i="4"/>
  <c r="G250" i="4"/>
  <c r="S249" i="4"/>
  <c r="R249" i="4"/>
  <c r="Q249" i="4"/>
  <c r="P249" i="4"/>
  <c r="M249" i="4"/>
  <c r="L249" i="4"/>
  <c r="K249" i="4"/>
  <c r="J249" i="4"/>
  <c r="H249" i="4"/>
  <c r="G249" i="4"/>
  <c r="S248" i="4"/>
  <c r="R248" i="4"/>
  <c r="Q248" i="4"/>
  <c r="P248" i="4"/>
  <c r="M248" i="4"/>
  <c r="L248" i="4"/>
  <c r="K248" i="4"/>
  <c r="J248" i="4"/>
  <c r="H248" i="4"/>
  <c r="G248" i="4"/>
  <c r="S247" i="4"/>
  <c r="R247" i="4"/>
  <c r="M247" i="4"/>
  <c r="L247" i="4"/>
  <c r="K247" i="4"/>
  <c r="J247" i="4"/>
  <c r="S246" i="4"/>
  <c r="R246" i="4"/>
  <c r="Q246" i="4"/>
  <c r="P246" i="4"/>
  <c r="M246" i="4"/>
  <c r="L246" i="4"/>
  <c r="K246" i="4"/>
  <c r="J246" i="4"/>
  <c r="H246" i="4"/>
  <c r="G246" i="4"/>
  <c r="F209" i="4"/>
  <c r="G209" i="4"/>
  <c r="H209" i="4"/>
  <c r="I209" i="4"/>
  <c r="J209" i="4"/>
  <c r="K209" i="4"/>
  <c r="L209" i="4"/>
  <c r="M209" i="4"/>
  <c r="N209" i="4"/>
  <c r="K19" i="6"/>
  <c r="O209" i="4"/>
  <c r="P209" i="4"/>
  <c r="E17" i="30"/>
  <c r="Q209" i="4"/>
  <c r="E18" i="30"/>
  <c r="R209" i="4"/>
  <c r="E19" i="30"/>
  <c r="S209" i="4"/>
  <c r="T209" i="4"/>
  <c r="K26" i="6"/>
  <c r="U209" i="4"/>
  <c r="V209" i="4"/>
  <c r="F183" i="4"/>
  <c r="G183" i="4"/>
  <c r="H183" i="4"/>
  <c r="L10" i="2"/>
  <c r="I183" i="4"/>
  <c r="K7" i="30"/>
  <c r="J183" i="4"/>
  <c r="L13" i="2"/>
  <c r="K183" i="4"/>
  <c r="L15" i="2"/>
  <c r="L183" i="4"/>
  <c r="L17" i="2"/>
  <c r="M183" i="4"/>
  <c r="N183" i="4"/>
  <c r="L19" i="2"/>
  <c r="O183" i="4"/>
  <c r="P183" i="4"/>
  <c r="L20" i="2"/>
  <c r="Q183" i="4"/>
  <c r="L22" i="2"/>
  <c r="R183" i="4"/>
  <c r="L24" i="2"/>
  <c r="S183" i="4"/>
  <c r="T183" i="4"/>
  <c r="L26" i="2"/>
  <c r="U183" i="4"/>
  <c r="L27" i="2"/>
  <c r="V183" i="4"/>
  <c r="L28" i="2"/>
  <c r="F156" i="4"/>
  <c r="G156" i="4"/>
  <c r="H156" i="4"/>
  <c r="I156" i="4"/>
  <c r="J156" i="4"/>
  <c r="I13" i="6"/>
  <c r="K156" i="4"/>
  <c r="I15" i="6"/>
  <c r="L156" i="4"/>
  <c r="I17" i="6"/>
  <c r="M156" i="4"/>
  <c r="N156" i="4"/>
  <c r="I19" i="6"/>
  <c r="O156" i="4"/>
  <c r="P156" i="4"/>
  <c r="Q156" i="4"/>
  <c r="R156" i="4"/>
  <c r="S156" i="4"/>
  <c r="T156" i="4"/>
  <c r="I26" i="6"/>
  <c r="U156" i="4"/>
  <c r="V156" i="4"/>
  <c r="J7" i="2"/>
  <c r="J10" i="2"/>
  <c r="J13" i="2"/>
  <c r="J15" i="2"/>
  <c r="J17" i="2"/>
  <c r="J19" i="2"/>
  <c r="J20" i="2"/>
  <c r="J22" i="2"/>
  <c r="J24" i="2"/>
  <c r="J28" i="2"/>
  <c r="F104" i="4"/>
  <c r="G104" i="4"/>
  <c r="C6" i="30"/>
  <c r="H104" i="4"/>
  <c r="C7" i="30"/>
  <c r="I104" i="4"/>
  <c r="J104" i="4"/>
  <c r="C11" i="30"/>
  <c r="K104" i="4"/>
  <c r="C12" i="30"/>
  <c r="L104" i="4"/>
  <c r="C13" i="30"/>
  <c r="M104" i="4"/>
  <c r="N104" i="4"/>
  <c r="O104" i="4"/>
  <c r="P104" i="4"/>
  <c r="C17" i="30"/>
  <c r="Q104" i="4"/>
  <c r="C18" i="30"/>
  <c r="R104" i="4"/>
  <c r="C19" i="30"/>
  <c r="S104" i="4"/>
  <c r="T104" i="4"/>
  <c r="U104" i="4"/>
  <c r="V104" i="4"/>
  <c r="C23" i="30"/>
  <c r="F78" i="4"/>
  <c r="G78" i="4"/>
  <c r="I6" i="30"/>
  <c r="H78" i="4"/>
  <c r="I7" i="30"/>
  <c r="I78" i="4"/>
  <c r="J78" i="4"/>
  <c r="I11" i="30"/>
  <c r="K78" i="4"/>
  <c r="I12" i="30"/>
  <c r="L78" i="4"/>
  <c r="I13" i="30"/>
  <c r="M78" i="4"/>
  <c r="N78" i="4"/>
  <c r="H19" i="2"/>
  <c r="O78" i="4"/>
  <c r="P78" i="4"/>
  <c r="I17" i="30"/>
  <c r="Q78" i="4"/>
  <c r="I18" i="30"/>
  <c r="R78" i="4"/>
  <c r="I19" i="30"/>
  <c r="S78" i="4"/>
  <c r="T78" i="4"/>
  <c r="U78" i="4"/>
  <c r="I23" i="30"/>
  <c r="V78" i="4"/>
  <c r="I24" i="30"/>
  <c r="F51" i="4"/>
  <c r="G51" i="4"/>
  <c r="B6" i="30"/>
  <c r="H51" i="4"/>
  <c r="B7" i="30"/>
  <c r="I51" i="4"/>
  <c r="J51" i="4"/>
  <c r="B11" i="30"/>
  <c r="K51" i="4"/>
  <c r="B12" i="30"/>
  <c r="L51" i="4"/>
  <c r="B13" i="30"/>
  <c r="M51" i="4"/>
  <c r="N51" i="4"/>
  <c r="O51" i="4"/>
  <c r="P51" i="4"/>
  <c r="B17" i="30"/>
  <c r="Q51" i="4"/>
  <c r="B18" i="30"/>
  <c r="R51" i="4"/>
  <c r="B19" i="30"/>
  <c r="S51" i="4"/>
  <c r="T51" i="4"/>
  <c r="U51" i="4"/>
  <c r="V51" i="4"/>
  <c r="F25" i="4"/>
  <c r="G25" i="4"/>
  <c r="H6" i="30"/>
  <c r="H25" i="4"/>
  <c r="H7" i="30"/>
  <c r="I25" i="4"/>
  <c r="J25" i="4"/>
  <c r="H11" i="30"/>
  <c r="K25" i="4"/>
  <c r="L25" i="4"/>
  <c r="M25" i="4"/>
  <c r="N25" i="4"/>
  <c r="F19" i="2"/>
  <c r="O25" i="4"/>
  <c r="P25" i="4"/>
  <c r="H17" i="30"/>
  <c r="Q25" i="4"/>
  <c r="H18" i="30"/>
  <c r="R25" i="4"/>
  <c r="H19" i="30"/>
  <c r="S25" i="4"/>
  <c r="T25" i="4"/>
  <c r="U25" i="4"/>
  <c r="V25" i="4"/>
  <c r="E25" i="4"/>
  <c r="H23" i="30"/>
  <c r="B23" i="30"/>
  <c r="L7" i="2"/>
  <c r="K6" i="30"/>
  <c r="H24" i="30"/>
  <c r="B24" i="30"/>
  <c r="I7" i="6"/>
  <c r="D6" i="30"/>
  <c r="K7" i="6"/>
  <c r="E6" i="30"/>
  <c r="I24" i="6"/>
  <c r="J24" i="6"/>
  <c r="D19" i="30"/>
  <c r="K17" i="6"/>
  <c r="L17" i="6"/>
  <c r="E13" i="30"/>
  <c r="I22" i="6"/>
  <c r="J22" i="6"/>
  <c r="D18" i="30"/>
  <c r="K15" i="6"/>
  <c r="L15" i="6"/>
  <c r="E12" i="30"/>
  <c r="I20" i="6"/>
  <c r="J20" i="6"/>
  <c r="D17" i="30"/>
  <c r="I10" i="6"/>
  <c r="D7" i="30"/>
  <c r="K13" i="6"/>
  <c r="L13" i="6"/>
  <c r="E11" i="30"/>
  <c r="K10" i="6"/>
  <c r="E7" i="30"/>
  <c r="M24" i="2"/>
  <c r="J13" i="6"/>
  <c r="J17" i="6"/>
  <c r="J15" i="6"/>
  <c r="K13" i="2"/>
  <c r="J27" i="2"/>
  <c r="J23" i="30"/>
  <c r="J26" i="2"/>
  <c r="K20" i="2"/>
  <c r="K27" i="6"/>
  <c r="E23" i="30"/>
  <c r="K24" i="6"/>
  <c r="L24" i="6"/>
  <c r="K22" i="6"/>
  <c r="L22" i="6"/>
  <c r="K28" i="6"/>
  <c r="E24" i="30"/>
  <c r="D24" i="30"/>
  <c r="I28" i="6"/>
  <c r="K20" i="6"/>
  <c r="L20" i="6"/>
  <c r="D23" i="30"/>
  <c r="I27" i="6"/>
  <c r="M13" i="2"/>
  <c r="M17" i="2"/>
  <c r="M22" i="2"/>
  <c r="M20" i="2"/>
  <c r="K15" i="2"/>
  <c r="M15" i="2"/>
  <c r="H157" i="31"/>
  <c r="B158" i="31"/>
  <c r="I168" i="31"/>
  <c r="D120" i="31"/>
  <c r="E120" i="29"/>
  <c r="C169" i="31"/>
  <c r="H23" i="31"/>
  <c r="J151" i="31"/>
  <c r="D152" i="31"/>
  <c r="K163" i="31"/>
  <c r="K18" i="30"/>
  <c r="H164" i="31"/>
  <c r="H156" i="31"/>
  <c r="B157" i="31"/>
  <c r="I158" i="31"/>
  <c r="C168" i="31"/>
  <c r="G120" i="31"/>
  <c r="J169" i="31"/>
  <c r="J24" i="30"/>
  <c r="D151" i="31"/>
  <c r="K162" i="31"/>
  <c r="K17" i="30"/>
  <c r="K152" i="31"/>
  <c r="H163" i="31"/>
  <c r="B164" i="31"/>
  <c r="B156" i="31"/>
  <c r="I157" i="31"/>
  <c r="C158" i="31"/>
  <c r="F120" i="31"/>
  <c r="J168" i="31"/>
  <c r="G105" i="29"/>
  <c r="K151" i="31"/>
  <c r="E152" i="31"/>
  <c r="H162" i="31"/>
  <c r="H152" i="31"/>
  <c r="B163" i="31"/>
  <c r="I164" i="31"/>
  <c r="I156" i="31"/>
  <c r="C157" i="31"/>
  <c r="J13" i="30"/>
  <c r="J158" i="31"/>
  <c r="K169" i="31"/>
  <c r="K24" i="30"/>
  <c r="I120" i="31"/>
  <c r="J120" i="29"/>
  <c r="E151" i="31"/>
  <c r="H151" i="31"/>
  <c r="B162" i="31"/>
  <c r="B152" i="31"/>
  <c r="I163" i="31"/>
  <c r="C164" i="31"/>
  <c r="C156" i="31"/>
  <c r="J12" i="30"/>
  <c r="J157" i="31"/>
  <c r="D158" i="31"/>
  <c r="K23" i="30"/>
  <c r="K168" i="31"/>
  <c r="H120" i="31"/>
  <c r="I120" i="29"/>
  <c r="H169" i="31"/>
  <c r="C120" i="31"/>
  <c r="D120" i="29"/>
  <c r="B151" i="31"/>
  <c r="I162" i="31"/>
  <c r="I152" i="31"/>
  <c r="C163" i="31"/>
  <c r="J164" i="31"/>
  <c r="J11" i="30"/>
  <c r="J156" i="31"/>
  <c r="D157" i="31"/>
  <c r="K158" i="31"/>
  <c r="K13" i="30"/>
  <c r="H168" i="31"/>
  <c r="B120" i="31"/>
  <c r="C120" i="29"/>
  <c r="B169" i="31"/>
  <c r="I151" i="31"/>
  <c r="C162" i="31"/>
  <c r="C152" i="31"/>
  <c r="J163" i="31"/>
  <c r="D156" i="31"/>
  <c r="K12" i="30"/>
  <c r="K157" i="31"/>
  <c r="H158" i="31"/>
  <c r="B168" i="31"/>
  <c r="I169" i="31"/>
  <c r="E120" i="31"/>
  <c r="F120" i="29"/>
  <c r="C151" i="31"/>
  <c r="J162" i="31"/>
  <c r="I23" i="31"/>
  <c r="J152" i="31"/>
  <c r="K19" i="30"/>
  <c r="K164" i="31"/>
  <c r="K11" i="30"/>
  <c r="K156" i="31"/>
  <c r="C46" i="24"/>
  <c r="M9" i="25"/>
  <c r="M17" i="25"/>
  <c r="Y14" i="25"/>
  <c r="Y22" i="25"/>
  <c r="O15" i="25"/>
  <c r="O23" i="25"/>
  <c r="U17" i="25"/>
  <c r="O16" i="25"/>
  <c r="Y8" i="25"/>
  <c r="Y16" i="25"/>
  <c r="M12" i="25"/>
  <c r="M20" i="25"/>
  <c r="Y9" i="25"/>
  <c r="Y17" i="25"/>
  <c r="S12" i="25"/>
  <c r="S20" i="25"/>
  <c r="U12" i="25"/>
  <c r="U20" i="25"/>
  <c r="S9" i="25"/>
  <c r="I16" i="25"/>
  <c r="M8" i="25"/>
  <c r="M16" i="25"/>
  <c r="W8" i="25"/>
  <c r="S10" i="25"/>
  <c r="S15" i="25"/>
  <c r="S23" i="25"/>
  <c r="O18" i="25"/>
  <c r="K10" i="25"/>
  <c r="I8" i="25"/>
  <c r="W10" i="25"/>
  <c r="U10" i="25"/>
  <c r="U9" i="25"/>
  <c r="W9" i="25"/>
  <c r="U8" i="25"/>
  <c r="O10" i="25"/>
  <c r="O9" i="25"/>
  <c r="O17" i="25"/>
  <c r="O25" i="25"/>
  <c r="O22" i="25"/>
  <c r="K16" i="25"/>
  <c r="K11" i="25"/>
  <c r="K19" i="25"/>
  <c r="K13" i="25"/>
  <c r="K14" i="25"/>
  <c r="K24" i="25"/>
  <c r="I13" i="25"/>
  <c r="I21" i="25"/>
  <c r="O12" i="25"/>
  <c r="I9" i="25"/>
  <c r="K17" i="25"/>
  <c r="I25" i="25"/>
  <c r="I14" i="25"/>
  <c r="O13" i="25"/>
  <c r="O21" i="25"/>
  <c r="I26" i="25"/>
  <c r="K9" i="25"/>
  <c r="K8" i="25"/>
  <c r="I17" i="25"/>
  <c r="K25" i="25"/>
  <c r="I12" i="25"/>
  <c r="I20" i="25"/>
  <c r="K18" i="25"/>
  <c r="K12" i="25"/>
  <c r="K20" i="25"/>
  <c r="K22" i="25"/>
  <c r="O8" i="25"/>
  <c r="O26" i="25"/>
  <c r="I10" i="25"/>
  <c r="I22" i="25"/>
  <c r="I11" i="25"/>
  <c r="I19" i="25"/>
  <c r="O11" i="25"/>
  <c r="O19" i="25"/>
  <c r="O20" i="25"/>
  <c r="K22" i="2"/>
  <c r="K24" i="2"/>
  <c r="J23" i="31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H24" i="24"/>
  <c r="H23" i="24"/>
  <c r="H22" i="24"/>
  <c r="H21" i="24"/>
  <c r="H20" i="24"/>
  <c r="J20" i="24"/>
  <c r="H19" i="24"/>
  <c r="H18" i="24"/>
  <c r="H17" i="24"/>
  <c r="H16" i="24"/>
  <c r="H15" i="24"/>
  <c r="H14" i="24"/>
  <c r="H13" i="24"/>
  <c r="H12" i="24"/>
  <c r="J12" i="24"/>
  <c r="H11" i="24"/>
  <c r="H10" i="24"/>
  <c r="H9" i="24"/>
  <c r="H8" i="24"/>
  <c r="H7" i="24"/>
  <c r="H6" i="24"/>
  <c r="H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7" i="24"/>
  <c r="C6" i="24"/>
  <c r="C5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8" i="24"/>
  <c r="A7" i="24"/>
  <c r="A6" i="24"/>
  <c r="A5" i="24"/>
  <c r="I7" i="13"/>
  <c r="I13" i="13"/>
  <c r="I19" i="13"/>
  <c r="I18" i="13"/>
  <c r="I17" i="13"/>
  <c r="I23" i="13"/>
  <c r="I14" i="13"/>
  <c r="I11" i="13"/>
  <c r="I9" i="13"/>
  <c r="I20" i="13"/>
  <c r="I16" i="13"/>
  <c r="I8" i="13"/>
  <c r="I6" i="13"/>
  <c r="I22" i="13"/>
  <c r="I12" i="13"/>
  <c r="I15" i="13"/>
  <c r="I5" i="13"/>
  <c r="I10" i="13"/>
  <c r="I21" i="13"/>
  <c r="H7" i="13"/>
  <c r="H13" i="13"/>
  <c r="H19" i="13"/>
  <c r="H18" i="13"/>
  <c r="H17" i="13"/>
  <c r="H23" i="13"/>
  <c r="H14" i="13"/>
  <c r="H11" i="13"/>
  <c r="H9" i="13"/>
  <c r="H20" i="13"/>
  <c r="H16" i="13"/>
  <c r="H8" i="13"/>
  <c r="H6" i="13"/>
  <c r="H22" i="13"/>
  <c r="H12" i="13"/>
  <c r="H15" i="13"/>
  <c r="H5" i="13"/>
  <c r="H10" i="13"/>
  <c r="H21" i="13"/>
  <c r="G7" i="13"/>
  <c r="G13" i="13"/>
  <c r="G19" i="13"/>
  <c r="G18" i="13"/>
  <c r="G17" i="13"/>
  <c r="G23" i="13"/>
  <c r="G14" i="13"/>
  <c r="G11" i="13"/>
  <c r="G9" i="13"/>
  <c r="G20" i="13"/>
  <c r="G16" i="13"/>
  <c r="G8" i="13"/>
  <c r="G6" i="13"/>
  <c r="G22" i="13"/>
  <c r="G12" i="13"/>
  <c r="G15" i="13"/>
  <c r="G5" i="13"/>
  <c r="G10" i="13"/>
  <c r="G21" i="13"/>
  <c r="C22" i="13"/>
  <c r="C15" i="13"/>
  <c r="C11" i="13"/>
  <c r="C13" i="13"/>
  <c r="C17" i="13"/>
  <c r="C14" i="13"/>
  <c r="C18" i="13"/>
  <c r="C10" i="13"/>
  <c r="C7" i="13"/>
  <c r="C19" i="13"/>
  <c r="C12" i="13"/>
  <c r="C6" i="13"/>
  <c r="C8" i="13"/>
  <c r="C16" i="13"/>
  <c r="C21" i="13"/>
  <c r="C9" i="13"/>
  <c r="C5" i="13"/>
  <c r="C20" i="13"/>
  <c r="B22" i="13"/>
  <c r="B15" i="13"/>
  <c r="B11" i="13"/>
  <c r="B13" i="13"/>
  <c r="B17" i="13"/>
  <c r="B14" i="13"/>
  <c r="B18" i="13"/>
  <c r="B10" i="13"/>
  <c r="B7" i="13"/>
  <c r="B19" i="13"/>
  <c r="B12" i="13"/>
  <c r="B6" i="13"/>
  <c r="B8" i="13"/>
  <c r="B16" i="13"/>
  <c r="B21" i="13"/>
  <c r="B9" i="13"/>
  <c r="B5" i="13"/>
  <c r="B20" i="13"/>
  <c r="A22" i="13"/>
  <c r="A15" i="13"/>
  <c r="A11" i="13"/>
  <c r="A13" i="13"/>
  <c r="A17" i="13"/>
  <c r="A14" i="13"/>
  <c r="A18" i="13"/>
  <c r="A10" i="13"/>
  <c r="A7" i="13"/>
  <c r="A19" i="13"/>
  <c r="A12" i="13"/>
  <c r="A6" i="13"/>
  <c r="A8" i="13"/>
  <c r="A16" i="13"/>
  <c r="A21" i="13"/>
  <c r="A9" i="13"/>
  <c r="A5" i="13"/>
  <c r="A20" i="13"/>
  <c r="I143" i="24"/>
  <c r="H143" i="24"/>
  <c r="G143" i="24"/>
  <c r="F143" i="24"/>
  <c r="E143" i="24"/>
  <c r="D143" i="24"/>
  <c r="C143" i="24"/>
  <c r="B143" i="24"/>
  <c r="I142" i="24"/>
  <c r="H142" i="24"/>
  <c r="G142" i="24"/>
  <c r="F142" i="24"/>
  <c r="E142" i="24"/>
  <c r="D142" i="24"/>
  <c r="C142" i="24"/>
  <c r="B142" i="24"/>
  <c r="I141" i="24"/>
  <c r="H141" i="24"/>
  <c r="G141" i="24"/>
  <c r="F141" i="24"/>
  <c r="E141" i="24"/>
  <c r="D141" i="24"/>
  <c r="C141" i="24"/>
  <c r="B141" i="24"/>
  <c r="I140" i="24"/>
  <c r="H140" i="24"/>
  <c r="G140" i="24"/>
  <c r="F140" i="24"/>
  <c r="E140" i="24"/>
  <c r="D140" i="24"/>
  <c r="C140" i="24"/>
  <c r="B140" i="24"/>
  <c r="I139" i="24"/>
  <c r="H139" i="24"/>
  <c r="G139" i="24"/>
  <c r="F139" i="24"/>
  <c r="E139" i="24"/>
  <c r="D139" i="24"/>
  <c r="C139" i="24"/>
  <c r="B139" i="24"/>
  <c r="I138" i="24"/>
  <c r="H138" i="24"/>
  <c r="G138" i="24"/>
  <c r="F138" i="24"/>
  <c r="E138" i="24"/>
  <c r="D138" i="24"/>
  <c r="C138" i="24"/>
  <c r="B138" i="24"/>
  <c r="I137" i="24"/>
  <c r="H137" i="24"/>
  <c r="G137" i="24"/>
  <c r="F137" i="24"/>
  <c r="E137" i="24"/>
  <c r="D137" i="24"/>
  <c r="C137" i="24"/>
  <c r="B137" i="24"/>
  <c r="I136" i="24"/>
  <c r="H136" i="24"/>
  <c r="G136" i="24"/>
  <c r="F136" i="24"/>
  <c r="E136" i="24"/>
  <c r="D136" i="24"/>
  <c r="C136" i="24"/>
  <c r="B136" i="24"/>
  <c r="I135" i="24"/>
  <c r="H135" i="24"/>
  <c r="G135" i="24"/>
  <c r="F135" i="24"/>
  <c r="E135" i="24"/>
  <c r="D135" i="24"/>
  <c r="C135" i="24"/>
  <c r="B135" i="24"/>
  <c r="I134" i="24"/>
  <c r="H134" i="24"/>
  <c r="G134" i="24"/>
  <c r="F134" i="24"/>
  <c r="E134" i="24"/>
  <c r="D134" i="24"/>
  <c r="C134" i="24"/>
  <c r="B134" i="24"/>
  <c r="I133" i="24"/>
  <c r="H133" i="24"/>
  <c r="G133" i="24"/>
  <c r="F133" i="24"/>
  <c r="E133" i="24"/>
  <c r="D133" i="24"/>
  <c r="C133" i="24"/>
  <c r="B133" i="24"/>
  <c r="I132" i="24"/>
  <c r="H132" i="24"/>
  <c r="G132" i="24"/>
  <c r="F132" i="24"/>
  <c r="E132" i="24"/>
  <c r="D132" i="24"/>
  <c r="C132" i="24"/>
  <c r="B132" i="24"/>
  <c r="I131" i="24"/>
  <c r="H131" i="24"/>
  <c r="G131" i="24"/>
  <c r="F131" i="24"/>
  <c r="E131" i="24"/>
  <c r="D131" i="24"/>
  <c r="C131" i="24"/>
  <c r="B131" i="24"/>
  <c r="I130" i="24"/>
  <c r="H130" i="24"/>
  <c r="G130" i="24"/>
  <c r="F130" i="24"/>
  <c r="E130" i="24"/>
  <c r="D130" i="24"/>
  <c r="C130" i="24"/>
  <c r="B130" i="24"/>
  <c r="I129" i="24"/>
  <c r="H129" i="24"/>
  <c r="G129" i="24"/>
  <c r="F129" i="24"/>
  <c r="E129" i="24"/>
  <c r="D129" i="24"/>
  <c r="C129" i="24"/>
  <c r="B129" i="24"/>
  <c r="I128" i="24"/>
  <c r="H128" i="24"/>
  <c r="G128" i="24"/>
  <c r="F128" i="24"/>
  <c r="E128" i="24"/>
  <c r="D128" i="24"/>
  <c r="C128" i="24"/>
  <c r="B128" i="24"/>
  <c r="I127" i="24"/>
  <c r="H127" i="24"/>
  <c r="G127" i="24"/>
  <c r="F127" i="24"/>
  <c r="E127" i="24"/>
  <c r="D127" i="24"/>
  <c r="C127" i="24"/>
  <c r="B127" i="24"/>
  <c r="I126" i="24"/>
  <c r="H126" i="24"/>
  <c r="G126" i="24"/>
  <c r="F126" i="24"/>
  <c r="E126" i="24"/>
  <c r="D126" i="24"/>
  <c r="C126" i="24"/>
  <c r="B126" i="24"/>
  <c r="I125" i="24"/>
  <c r="H125" i="24"/>
  <c r="G125" i="24"/>
  <c r="F125" i="24"/>
  <c r="E125" i="24"/>
  <c r="D125" i="24"/>
  <c r="C125" i="24"/>
  <c r="B125" i="24"/>
  <c r="I121" i="24"/>
  <c r="H121" i="24"/>
  <c r="G121" i="24"/>
  <c r="F121" i="24"/>
  <c r="E121" i="24"/>
  <c r="D121" i="24"/>
  <c r="C121" i="24"/>
  <c r="B121" i="24"/>
  <c r="I120" i="24"/>
  <c r="H120" i="24"/>
  <c r="G120" i="24"/>
  <c r="F120" i="24"/>
  <c r="E120" i="24"/>
  <c r="D120" i="24"/>
  <c r="C120" i="24"/>
  <c r="B120" i="24"/>
  <c r="I119" i="24"/>
  <c r="H119" i="24"/>
  <c r="G119" i="24"/>
  <c r="F119" i="24"/>
  <c r="E119" i="24"/>
  <c r="D119" i="24"/>
  <c r="C119" i="24"/>
  <c r="B119" i="24"/>
  <c r="I118" i="24"/>
  <c r="H118" i="24"/>
  <c r="G118" i="24"/>
  <c r="F118" i="24"/>
  <c r="E118" i="24"/>
  <c r="D118" i="24"/>
  <c r="C118" i="24"/>
  <c r="B118" i="24"/>
  <c r="I117" i="24"/>
  <c r="H117" i="24"/>
  <c r="G117" i="24"/>
  <c r="F117" i="24"/>
  <c r="E117" i="24"/>
  <c r="D117" i="24"/>
  <c r="C117" i="24"/>
  <c r="B117" i="24"/>
  <c r="I116" i="24"/>
  <c r="H116" i="24"/>
  <c r="G116" i="24"/>
  <c r="F116" i="24"/>
  <c r="E116" i="24"/>
  <c r="D116" i="24"/>
  <c r="C116" i="24"/>
  <c r="B116" i="24"/>
  <c r="I115" i="24"/>
  <c r="H115" i="24"/>
  <c r="G115" i="24"/>
  <c r="F115" i="24"/>
  <c r="E115" i="24"/>
  <c r="D115" i="24"/>
  <c r="C115" i="24"/>
  <c r="B115" i="24"/>
  <c r="I114" i="24"/>
  <c r="H114" i="24"/>
  <c r="G114" i="24"/>
  <c r="F114" i="24"/>
  <c r="E114" i="24"/>
  <c r="D114" i="24"/>
  <c r="C114" i="24"/>
  <c r="B114" i="24"/>
  <c r="I113" i="24"/>
  <c r="H113" i="24"/>
  <c r="G113" i="24"/>
  <c r="F113" i="24"/>
  <c r="E113" i="24"/>
  <c r="D113" i="24"/>
  <c r="C113" i="24"/>
  <c r="B113" i="24"/>
  <c r="I112" i="24"/>
  <c r="H112" i="24"/>
  <c r="G112" i="24"/>
  <c r="F112" i="24"/>
  <c r="E112" i="24"/>
  <c r="D112" i="24"/>
  <c r="C112" i="24"/>
  <c r="B112" i="24"/>
  <c r="I111" i="24"/>
  <c r="H111" i="24"/>
  <c r="G111" i="24"/>
  <c r="F111" i="24"/>
  <c r="E111" i="24"/>
  <c r="D111" i="24"/>
  <c r="C111" i="24"/>
  <c r="B111" i="24"/>
  <c r="I110" i="24"/>
  <c r="H110" i="24"/>
  <c r="G110" i="24"/>
  <c r="F110" i="24"/>
  <c r="E110" i="24"/>
  <c r="D110" i="24"/>
  <c r="C110" i="24"/>
  <c r="B110" i="24"/>
  <c r="I109" i="24"/>
  <c r="H109" i="24"/>
  <c r="G109" i="24"/>
  <c r="F109" i="24"/>
  <c r="E109" i="24"/>
  <c r="D109" i="24"/>
  <c r="C109" i="24"/>
  <c r="B109" i="24"/>
  <c r="I108" i="24"/>
  <c r="H108" i="24"/>
  <c r="G108" i="24"/>
  <c r="F108" i="24"/>
  <c r="E108" i="24"/>
  <c r="D108" i="24"/>
  <c r="C108" i="24"/>
  <c r="B108" i="24"/>
  <c r="I107" i="24"/>
  <c r="H107" i="24"/>
  <c r="G107" i="24"/>
  <c r="F107" i="24"/>
  <c r="E107" i="24"/>
  <c r="D107" i="24"/>
  <c r="C107" i="24"/>
  <c r="B107" i="24"/>
  <c r="I106" i="24"/>
  <c r="H106" i="24"/>
  <c r="G106" i="24"/>
  <c r="F106" i="24"/>
  <c r="E106" i="24"/>
  <c r="D106" i="24"/>
  <c r="C106" i="24"/>
  <c r="B106" i="24"/>
  <c r="I105" i="24"/>
  <c r="H105" i="24"/>
  <c r="G105" i="24"/>
  <c r="F105" i="24"/>
  <c r="E105" i="24"/>
  <c r="D105" i="24"/>
  <c r="C105" i="24"/>
  <c r="B105" i="24"/>
  <c r="I104" i="24"/>
  <c r="H104" i="24"/>
  <c r="G104" i="24"/>
  <c r="F104" i="24"/>
  <c r="E104" i="24"/>
  <c r="D104" i="24"/>
  <c r="C104" i="24"/>
  <c r="B104" i="24"/>
  <c r="I103" i="24"/>
  <c r="H103" i="24"/>
  <c r="G103" i="24"/>
  <c r="F103" i="24"/>
  <c r="E103" i="24"/>
  <c r="D103" i="24"/>
  <c r="C103" i="24"/>
  <c r="B103" i="24"/>
  <c r="E102" i="24"/>
  <c r="D102" i="24"/>
  <c r="C102" i="24"/>
  <c r="B102" i="24"/>
  <c r="E96" i="24"/>
  <c r="B96" i="24"/>
  <c r="K95" i="24"/>
  <c r="H95" i="24"/>
  <c r="E95" i="24"/>
  <c r="B95" i="24"/>
  <c r="K94" i="24"/>
  <c r="H94" i="24"/>
  <c r="E94" i="24"/>
  <c r="B94" i="24"/>
  <c r="K93" i="24"/>
  <c r="H93" i="24"/>
  <c r="E93" i="24"/>
  <c r="B93" i="24"/>
  <c r="K92" i="24"/>
  <c r="H92" i="24"/>
  <c r="E92" i="24"/>
  <c r="B92" i="24"/>
  <c r="K91" i="24"/>
  <c r="H91" i="24"/>
  <c r="E91" i="24"/>
  <c r="B91" i="24"/>
  <c r="K90" i="24"/>
  <c r="H90" i="24"/>
  <c r="E90" i="24"/>
  <c r="B90" i="24"/>
  <c r="K89" i="24"/>
  <c r="H89" i="24"/>
  <c r="E89" i="24"/>
  <c r="B89" i="24"/>
  <c r="K88" i="24"/>
  <c r="H88" i="24"/>
  <c r="E88" i="24"/>
  <c r="B88" i="24"/>
  <c r="K87" i="24"/>
  <c r="H87" i="24"/>
  <c r="E87" i="24"/>
  <c r="B87" i="24"/>
  <c r="K86" i="24"/>
  <c r="H86" i="24"/>
  <c r="E86" i="24"/>
  <c r="B86" i="24"/>
  <c r="K85" i="24"/>
  <c r="H85" i="24"/>
  <c r="E85" i="24"/>
  <c r="B85" i="24"/>
  <c r="K84" i="24"/>
  <c r="H84" i="24"/>
  <c r="E84" i="24"/>
  <c r="B84" i="24"/>
  <c r="K83" i="24"/>
  <c r="H83" i="24"/>
  <c r="E83" i="24"/>
  <c r="B83" i="24"/>
  <c r="K82" i="24"/>
  <c r="H82" i="24"/>
  <c r="E82" i="24"/>
  <c r="B82" i="24"/>
  <c r="K81" i="24"/>
  <c r="H81" i="24"/>
  <c r="E81" i="24"/>
  <c r="B81" i="24"/>
  <c r="K80" i="24"/>
  <c r="H80" i="24"/>
  <c r="E80" i="24"/>
  <c r="B80" i="24"/>
  <c r="K79" i="24"/>
  <c r="H79" i="24"/>
  <c r="E79" i="24"/>
  <c r="B79" i="24"/>
  <c r="K78" i="24"/>
  <c r="H78" i="24"/>
  <c r="E78" i="24"/>
  <c r="B78" i="24"/>
  <c r="K77" i="24"/>
  <c r="H77" i="24"/>
  <c r="E77" i="24"/>
  <c r="B77" i="24"/>
  <c r="E72" i="24"/>
  <c r="D72" i="24"/>
  <c r="C72" i="24"/>
  <c r="B72" i="24"/>
  <c r="K71" i="24"/>
  <c r="J71" i="24"/>
  <c r="I71" i="24"/>
  <c r="H71" i="24"/>
  <c r="E71" i="24"/>
  <c r="D71" i="24"/>
  <c r="C71" i="24"/>
  <c r="B71" i="24"/>
  <c r="K70" i="24"/>
  <c r="J70" i="24"/>
  <c r="I70" i="24"/>
  <c r="H70" i="24"/>
  <c r="E70" i="24"/>
  <c r="D70" i="24"/>
  <c r="C70" i="24"/>
  <c r="B70" i="24"/>
  <c r="K69" i="24"/>
  <c r="J69" i="24"/>
  <c r="I69" i="24"/>
  <c r="H69" i="24"/>
  <c r="E69" i="24"/>
  <c r="D69" i="24"/>
  <c r="C69" i="24"/>
  <c r="B69" i="24"/>
  <c r="K68" i="24"/>
  <c r="J68" i="24"/>
  <c r="I68" i="24"/>
  <c r="H68" i="24"/>
  <c r="E68" i="24"/>
  <c r="D68" i="24"/>
  <c r="C68" i="24"/>
  <c r="B68" i="24"/>
  <c r="K67" i="24"/>
  <c r="J67" i="24"/>
  <c r="I67" i="24"/>
  <c r="H67" i="24"/>
  <c r="E67" i="24"/>
  <c r="D67" i="24"/>
  <c r="C67" i="24"/>
  <c r="B67" i="24"/>
  <c r="K66" i="24"/>
  <c r="J66" i="24"/>
  <c r="I66" i="24"/>
  <c r="H66" i="24"/>
  <c r="E66" i="24"/>
  <c r="D66" i="24"/>
  <c r="C66" i="24"/>
  <c r="B66" i="24"/>
  <c r="K65" i="24"/>
  <c r="J65" i="24"/>
  <c r="I65" i="24"/>
  <c r="H65" i="24"/>
  <c r="E65" i="24"/>
  <c r="D65" i="24"/>
  <c r="C65" i="24"/>
  <c r="B65" i="24"/>
  <c r="K64" i="24"/>
  <c r="J64" i="24"/>
  <c r="I64" i="24"/>
  <c r="H64" i="24"/>
  <c r="E64" i="24"/>
  <c r="D64" i="24"/>
  <c r="C64" i="24"/>
  <c r="B64" i="24"/>
  <c r="K63" i="24"/>
  <c r="J63" i="24"/>
  <c r="I63" i="24"/>
  <c r="H63" i="24"/>
  <c r="E63" i="24"/>
  <c r="D63" i="24"/>
  <c r="C63" i="24"/>
  <c r="B63" i="24"/>
  <c r="K62" i="24"/>
  <c r="J62" i="24"/>
  <c r="I62" i="24"/>
  <c r="H62" i="24"/>
  <c r="E62" i="24"/>
  <c r="D62" i="24"/>
  <c r="C62" i="24"/>
  <c r="B62" i="24"/>
  <c r="K61" i="24"/>
  <c r="J61" i="24"/>
  <c r="I61" i="24"/>
  <c r="H61" i="24"/>
  <c r="E61" i="24"/>
  <c r="D61" i="24"/>
  <c r="C61" i="24"/>
  <c r="B61" i="24"/>
  <c r="K60" i="24"/>
  <c r="J60" i="24"/>
  <c r="I60" i="24"/>
  <c r="H60" i="24"/>
  <c r="E60" i="24"/>
  <c r="D60" i="24"/>
  <c r="C60" i="24"/>
  <c r="B60" i="24"/>
  <c r="K59" i="24"/>
  <c r="J59" i="24"/>
  <c r="I59" i="24"/>
  <c r="H59" i="24"/>
  <c r="E59" i="24"/>
  <c r="D59" i="24"/>
  <c r="C59" i="24"/>
  <c r="B59" i="24"/>
  <c r="K58" i="24"/>
  <c r="J58" i="24"/>
  <c r="I58" i="24"/>
  <c r="H58" i="24"/>
  <c r="E58" i="24"/>
  <c r="D58" i="24"/>
  <c r="C58" i="24"/>
  <c r="B58" i="24"/>
  <c r="K57" i="24"/>
  <c r="J57" i="24"/>
  <c r="I57" i="24"/>
  <c r="H57" i="24"/>
  <c r="E57" i="24"/>
  <c r="D57" i="24"/>
  <c r="C57" i="24"/>
  <c r="B57" i="24"/>
  <c r="K56" i="24"/>
  <c r="J56" i="24"/>
  <c r="I56" i="24"/>
  <c r="H56" i="24"/>
  <c r="E56" i="24"/>
  <c r="D56" i="24"/>
  <c r="C56" i="24"/>
  <c r="B56" i="24"/>
  <c r="K55" i="24"/>
  <c r="J55" i="24"/>
  <c r="I55" i="24"/>
  <c r="H55" i="24"/>
  <c r="E55" i="24"/>
  <c r="D55" i="24"/>
  <c r="C55" i="24"/>
  <c r="B55" i="24"/>
  <c r="K54" i="24"/>
  <c r="J54" i="24"/>
  <c r="I54" i="24"/>
  <c r="H54" i="24"/>
  <c r="E54" i="24"/>
  <c r="D54" i="24"/>
  <c r="C54" i="24"/>
  <c r="B54" i="24"/>
  <c r="E50" i="24"/>
  <c r="D50" i="24"/>
  <c r="C50" i="24"/>
  <c r="B50" i="24"/>
  <c r="K49" i="24"/>
  <c r="J49" i="24"/>
  <c r="I49" i="24"/>
  <c r="H49" i="24"/>
  <c r="E49" i="24"/>
  <c r="D49" i="24"/>
  <c r="C49" i="24"/>
  <c r="B49" i="24"/>
  <c r="K48" i="24"/>
  <c r="J48" i="24"/>
  <c r="I48" i="24"/>
  <c r="H48" i="24"/>
  <c r="E48" i="24"/>
  <c r="D48" i="24"/>
  <c r="C48" i="24"/>
  <c r="B48" i="24"/>
  <c r="K47" i="24"/>
  <c r="I47" i="24"/>
  <c r="H47" i="24"/>
  <c r="E47" i="24"/>
  <c r="D47" i="24"/>
  <c r="C47" i="24"/>
  <c r="B47" i="24"/>
  <c r="K46" i="24"/>
  <c r="J46" i="24"/>
  <c r="I46" i="24"/>
  <c r="H46" i="24"/>
  <c r="E46" i="24"/>
  <c r="D46" i="24"/>
  <c r="B46" i="24"/>
  <c r="K45" i="24"/>
  <c r="J45" i="24"/>
  <c r="I45" i="24"/>
  <c r="H45" i="24"/>
  <c r="E45" i="24"/>
  <c r="D45" i="24"/>
  <c r="B45" i="24"/>
  <c r="K44" i="24"/>
  <c r="J44" i="24"/>
  <c r="I44" i="24"/>
  <c r="H44" i="24"/>
  <c r="E44" i="24"/>
  <c r="D44" i="24"/>
  <c r="B44" i="24"/>
  <c r="K43" i="24"/>
  <c r="J43" i="24"/>
  <c r="I43" i="24"/>
  <c r="H43" i="24"/>
  <c r="E43" i="24"/>
  <c r="D43" i="24"/>
  <c r="B43" i="24"/>
  <c r="K42" i="24"/>
  <c r="J42" i="24"/>
  <c r="I42" i="24"/>
  <c r="H42" i="24"/>
  <c r="E42" i="24"/>
  <c r="D42" i="24"/>
  <c r="B42" i="24"/>
  <c r="K41" i="24"/>
  <c r="J41" i="24"/>
  <c r="I41" i="24"/>
  <c r="H41" i="24"/>
  <c r="E41" i="24"/>
  <c r="D41" i="24"/>
  <c r="B41" i="24"/>
  <c r="K40" i="24"/>
  <c r="J40" i="24"/>
  <c r="I40" i="24"/>
  <c r="H40" i="24"/>
  <c r="E40" i="24"/>
  <c r="D40" i="24"/>
  <c r="B40" i="24"/>
  <c r="K39" i="24"/>
  <c r="J39" i="24"/>
  <c r="I39" i="24"/>
  <c r="H39" i="24"/>
  <c r="D39" i="24"/>
  <c r="B39" i="24"/>
  <c r="K38" i="24"/>
  <c r="J38" i="24"/>
  <c r="I38" i="24"/>
  <c r="H38" i="24"/>
  <c r="E38" i="24"/>
  <c r="D38" i="24"/>
  <c r="B38" i="24"/>
  <c r="K37" i="24"/>
  <c r="J37" i="24"/>
  <c r="I37" i="24"/>
  <c r="H37" i="24"/>
  <c r="E37" i="24"/>
  <c r="D37" i="24"/>
  <c r="B37" i="24"/>
  <c r="K36" i="24"/>
  <c r="J36" i="24"/>
  <c r="I36" i="24"/>
  <c r="H36" i="24"/>
  <c r="E36" i="24"/>
  <c r="D36" i="24"/>
  <c r="B36" i="24"/>
  <c r="K35" i="24"/>
  <c r="J35" i="24"/>
  <c r="I35" i="24"/>
  <c r="H35" i="24"/>
  <c r="E35" i="24"/>
  <c r="D35" i="24"/>
  <c r="B35" i="24"/>
  <c r="K34" i="24"/>
  <c r="J34" i="24"/>
  <c r="I34" i="24"/>
  <c r="H34" i="24"/>
  <c r="E34" i="24"/>
  <c r="D34" i="24"/>
  <c r="B34" i="24"/>
  <c r="K33" i="24"/>
  <c r="J33" i="24"/>
  <c r="I33" i="24"/>
  <c r="H33" i="24"/>
  <c r="E33" i="24"/>
  <c r="D33" i="24"/>
  <c r="C33" i="24"/>
  <c r="B33" i="24"/>
  <c r="K32" i="24"/>
  <c r="J32" i="24"/>
  <c r="I32" i="24"/>
  <c r="H32" i="24"/>
  <c r="E32" i="24"/>
  <c r="D32" i="24"/>
  <c r="C32" i="24"/>
  <c r="B32" i="24"/>
  <c r="J24" i="24"/>
  <c r="J23" i="24"/>
  <c r="D17" i="24"/>
  <c r="D16" i="24"/>
  <c r="D9" i="24"/>
  <c r="J8" i="24"/>
  <c r="J11" i="24"/>
  <c r="J19" i="24"/>
  <c r="J16" i="24"/>
  <c r="D6" i="24"/>
  <c r="D14" i="24"/>
  <c r="J14" i="24"/>
  <c r="J9" i="24"/>
  <c r="D8" i="24"/>
  <c r="D5" i="24"/>
  <c r="J15" i="24"/>
  <c r="D20" i="24"/>
  <c r="D10" i="24"/>
  <c r="J5" i="24"/>
  <c r="J17" i="24"/>
  <c r="D7" i="24"/>
  <c r="D15" i="24"/>
  <c r="D18" i="24"/>
  <c r="D13" i="24"/>
  <c r="D21" i="24"/>
  <c r="D11" i="24"/>
  <c r="D19" i="24"/>
  <c r="J13" i="24"/>
  <c r="J21" i="24"/>
  <c r="D22" i="24"/>
  <c r="D12" i="24"/>
  <c r="J6" i="24"/>
  <c r="J22" i="24"/>
  <c r="J7" i="24"/>
  <c r="J10" i="24"/>
  <c r="J18" i="24"/>
  <c r="W23" i="21"/>
  <c r="V23" i="21"/>
  <c r="T23" i="21"/>
  <c r="R23" i="21"/>
  <c r="P23" i="21"/>
  <c r="O23" i="21"/>
  <c r="M23" i="21"/>
  <c r="K23" i="21"/>
  <c r="I23" i="21"/>
  <c r="H23" i="21"/>
  <c r="G23" i="21"/>
  <c r="F23" i="21"/>
  <c r="W22" i="21"/>
  <c r="V22" i="21"/>
  <c r="T22" i="21"/>
  <c r="R22" i="21"/>
  <c r="P22" i="21"/>
  <c r="O22" i="21"/>
  <c r="H22" i="21"/>
  <c r="L22" i="21"/>
  <c r="G22" i="21"/>
  <c r="F22" i="21"/>
  <c r="W21" i="21"/>
  <c r="V21" i="21"/>
  <c r="T21" i="21"/>
  <c r="R21" i="21"/>
  <c r="P21" i="21"/>
  <c r="O21" i="21"/>
  <c r="M21" i="21"/>
  <c r="K21" i="21"/>
  <c r="I21" i="21"/>
  <c r="H21" i="21"/>
  <c r="G21" i="21"/>
  <c r="F21" i="21"/>
  <c r="W20" i="21"/>
  <c r="V20" i="21"/>
  <c r="T20" i="21"/>
  <c r="R20" i="21"/>
  <c r="P20" i="21"/>
  <c r="O20" i="21"/>
  <c r="M20" i="21"/>
  <c r="K20" i="21"/>
  <c r="I20" i="21"/>
  <c r="H20" i="21"/>
  <c r="G20" i="21"/>
  <c r="F20" i="21"/>
  <c r="W19" i="21"/>
  <c r="V19" i="21"/>
  <c r="T19" i="21"/>
  <c r="R19" i="21"/>
  <c r="P19" i="21"/>
  <c r="O19" i="21"/>
  <c r="M19" i="21"/>
  <c r="K19" i="21"/>
  <c r="I19" i="21"/>
  <c r="H19" i="21"/>
  <c r="G19" i="21"/>
  <c r="F19" i="21"/>
  <c r="W18" i="21"/>
  <c r="V18" i="21"/>
  <c r="T18" i="21"/>
  <c r="R18" i="21"/>
  <c r="P18" i="21"/>
  <c r="O18" i="21"/>
  <c r="M18" i="21"/>
  <c r="K18" i="21"/>
  <c r="I18" i="21"/>
  <c r="H18" i="21"/>
  <c r="G18" i="21"/>
  <c r="F18" i="21"/>
  <c r="W17" i="21"/>
  <c r="V17" i="21"/>
  <c r="T17" i="21"/>
  <c r="R17" i="21"/>
  <c r="P17" i="21"/>
  <c r="O17" i="21"/>
  <c r="M17" i="21"/>
  <c r="K17" i="21"/>
  <c r="I17" i="21"/>
  <c r="H17" i="21"/>
  <c r="G17" i="21"/>
  <c r="F17" i="21"/>
  <c r="W16" i="21"/>
  <c r="V16" i="21"/>
  <c r="T16" i="21"/>
  <c r="R16" i="21"/>
  <c r="P16" i="21"/>
  <c r="O16" i="21"/>
  <c r="M16" i="21"/>
  <c r="K16" i="21"/>
  <c r="I16" i="21"/>
  <c r="H16" i="21"/>
  <c r="G16" i="21"/>
  <c r="F16" i="21"/>
  <c r="W15" i="21"/>
  <c r="V15" i="21"/>
  <c r="T15" i="21"/>
  <c r="R15" i="21"/>
  <c r="P15" i="21"/>
  <c r="O15" i="21"/>
  <c r="M15" i="21"/>
  <c r="K15" i="21"/>
  <c r="I15" i="21"/>
  <c r="H15" i="21"/>
  <c r="G15" i="21"/>
  <c r="F15" i="21"/>
  <c r="W14" i="21"/>
  <c r="V14" i="21"/>
  <c r="T14" i="21"/>
  <c r="R14" i="21"/>
  <c r="P14" i="21"/>
  <c r="O14" i="21"/>
  <c r="M14" i="21"/>
  <c r="K14" i="21"/>
  <c r="I14" i="21"/>
  <c r="H14" i="21"/>
  <c r="G14" i="21"/>
  <c r="F14" i="21"/>
  <c r="W13" i="21"/>
  <c r="V13" i="21"/>
  <c r="T13" i="21"/>
  <c r="R13" i="21"/>
  <c r="P13" i="21"/>
  <c r="O13" i="21"/>
  <c r="M13" i="21"/>
  <c r="K13" i="21"/>
  <c r="I13" i="21"/>
  <c r="H13" i="21"/>
  <c r="G13" i="21"/>
  <c r="F13" i="21"/>
  <c r="W12" i="21"/>
  <c r="V12" i="21"/>
  <c r="T12" i="21"/>
  <c r="R12" i="21"/>
  <c r="P12" i="21"/>
  <c r="O12" i="21"/>
  <c r="M12" i="21"/>
  <c r="K12" i="21"/>
  <c r="I12" i="21"/>
  <c r="H12" i="21"/>
  <c r="G12" i="21"/>
  <c r="F12" i="21"/>
  <c r="W11" i="21"/>
  <c r="V11" i="21"/>
  <c r="T11" i="21"/>
  <c r="R11" i="21"/>
  <c r="P11" i="21"/>
  <c r="O11" i="21"/>
  <c r="M11" i="21"/>
  <c r="K11" i="21"/>
  <c r="I11" i="21"/>
  <c r="H11" i="21"/>
  <c r="G11" i="21"/>
  <c r="F11" i="21"/>
  <c r="W10" i="21"/>
  <c r="V10" i="21"/>
  <c r="T10" i="21"/>
  <c r="R10" i="21"/>
  <c r="P10" i="21"/>
  <c r="O10" i="21"/>
  <c r="M10" i="21"/>
  <c r="K10" i="21"/>
  <c r="I10" i="21"/>
  <c r="H10" i="21"/>
  <c r="G10" i="21"/>
  <c r="F10" i="21"/>
  <c r="W9" i="21"/>
  <c r="V9" i="21"/>
  <c r="T9" i="21"/>
  <c r="R9" i="21"/>
  <c r="P9" i="21"/>
  <c r="O9" i="21"/>
  <c r="M9" i="21"/>
  <c r="K9" i="21"/>
  <c r="I9" i="21"/>
  <c r="H9" i="21"/>
  <c r="G9" i="21"/>
  <c r="F9" i="21"/>
  <c r="W8" i="21"/>
  <c r="V8" i="21"/>
  <c r="T8" i="21"/>
  <c r="R8" i="21"/>
  <c r="P8" i="21"/>
  <c r="O8" i="21"/>
  <c r="M8" i="21"/>
  <c r="K8" i="21"/>
  <c r="I8" i="21"/>
  <c r="H8" i="21"/>
  <c r="G8" i="21"/>
  <c r="F8" i="21"/>
  <c r="W7" i="21"/>
  <c r="V7" i="21"/>
  <c r="T7" i="21"/>
  <c r="R7" i="21"/>
  <c r="P7" i="21"/>
  <c r="O7" i="21"/>
  <c r="M7" i="21"/>
  <c r="K7" i="21"/>
  <c r="I7" i="21"/>
  <c r="H7" i="21"/>
  <c r="G7" i="21"/>
  <c r="F7" i="21"/>
  <c r="W6" i="21"/>
  <c r="V6" i="21"/>
  <c r="T6" i="21"/>
  <c r="R6" i="21"/>
  <c r="P6" i="21"/>
  <c r="O6" i="21"/>
  <c r="M6" i="21"/>
  <c r="K6" i="21"/>
  <c r="I6" i="21"/>
  <c r="H6" i="21"/>
  <c r="G6" i="21"/>
  <c r="F6" i="21"/>
  <c r="W25" i="20"/>
  <c r="W24" i="20"/>
  <c r="W23" i="20"/>
  <c r="W22" i="20"/>
  <c r="W21" i="20"/>
  <c r="W20" i="20"/>
  <c r="W19" i="20"/>
  <c r="W18" i="20"/>
  <c r="W17" i="20"/>
  <c r="W16" i="20"/>
  <c r="W15" i="20"/>
  <c r="W14" i="20"/>
  <c r="W13" i="20"/>
  <c r="W12" i="20"/>
  <c r="W11" i="20"/>
  <c r="W10" i="20"/>
  <c r="W9" i="20"/>
  <c r="W8" i="20"/>
  <c r="W7" i="20"/>
  <c r="V25" i="20"/>
  <c r="V24" i="20"/>
  <c r="V23" i="20"/>
  <c r="V22" i="20"/>
  <c r="V21" i="20"/>
  <c r="V20" i="20"/>
  <c r="V19" i="20"/>
  <c r="V18" i="20"/>
  <c r="V17" i="20"/>
  <c r="V16" i="20"/>
  <c r="V15" i="20"/>
  <c r="V14" i="20"/>
  <c r="V13" i="20"/>
  <c r="V12" i="20"/>
  <c r="V11" i="20"/>
  <c r="V10" i="20"/>
  <c r="V9" i="20"/>
  <c r="V8" i="20"/>
  <c r="V7" i="20"/>
  <c r="T25" i="20"/>
  <c r="T24" i="20"/>
  <c r="T23" i="20"/>
  <c r="T22" i="20"/>
  <c r="T21" i="20"/>
  <c r="T20" i="20"/>
  <c r="T19" i="20"/>
  <c r="T18" i="20"/>
  <c r="T17" i="20"/>
  <c r="T16" i="20"/>
  <c r="T15" i="20"/>
  <c r="T14" i="20"/>
  <c r="T13" i="20"/>
  <c r="T12" i="20"/>
  <c r="T11" i="20"/>
  <c r="T10" i="20"/>
  <c r="T9" i="20"/>
  <c r="T8" i="20"/>
  <c r="T7" i="20"/>
  <c r="R25" i="20"/>
  <c r="R24" i="20"/>
  <c r="R23" i="20"/>
  <c r="R22" i="20"/>
  <c r="R21" i="20"/>
  <c r="R20" i="20"/>
  <c r="R19" i="20"/>
  <c r="R18" i="20"/>
  <c r="R17" i="20"/>
  <c r="R16" i="20"/>
  <c r="R15" i="20"/>
  <c r="R14" i="20"/>
  <c r="R13" i="20"/>
  <c r="R12" i="20"/>
  <c r="R11" i="20"/>
  <c r="R10" i="20"/>
  <c r="R9" i="20"/>
  <c r="R8" i="20"/>
  <c r="R7" i="20"/>
  <c r="P25" i="20"/>
  <c r="P24" i="20"/>
  <c r="P23" i="20"/>
  <c r="P22" i="20"/>
  <c r="P21" i="20"/>
  <c r="P20" i="20"/>
  <c r="P19" i="20"/>
  <c r="P18" i="20"/>
  <c r="P17" i="20"/>
  <c r="P16" i="20"/>
  <c r="P15" i="20"/>
  <c r="P14" i="20"/>
  <c r="P13" i="20"/>
  <c r="P12" i="20"/>
  <c r="P11" i="20"/>
  <c r="P10" i="20"/>
  <c r="P9" i="20"/>
  <c r="P8" i="20"/>
  <c r="P7" i="20"/>
  <c r="O24" i="20"/>
  <c r="U24" i="20"/>
  <c r="O23" i="20"/>
  <c r="O22" i="20"/>
  <c r="O21" i="20"/>
  <c r="O20" i="20"/>
  <c r="U20" i="20"/>
  <c r="O19" i="20"/>
  <c r="O18" i="20"/>
  <c r="O17" i="20"/>
  <c r="O16" i="20"/>
  <c r="O15" i="20"/>
  <c r="O14" i="20"/>
  <c r="U14" i="20"/>
  <c r="O13" i="20"/>
  <c r="O12" i="20"/>
  <c r="O11" i="20"/>
  <c r="O10" i="20"/>
  <c r="O9" i="20"/>
  <c r="O8" i="20"/>
  <c r="O7" i="20"/>
  <c r="M25" i="20"/>
  <c r="M24" i="20"/>
  <c r="M23" i="20"/>
  <c r="M22" i="20"/>
  <c r="M21" i="20"/>
  <c r="M20" i="20"/>
  <c r="M19" i="20"/>
  <c r="M18" i="20"/>
  <c r="M17" i="20"/>
  <c r="M16" i="20"/>
  <c r="M15" i="20"/>
  <c r="M14" i="20"/>
  <c r="M13" i="20"/>
  <c r="M12" i="20"/>
  <c r="M11" i="20"/>
  <c r="M10" i="20"/>
  <c r="M9" i="20"/>
  <c r="M8" i="20"/>
  <c r="M7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9" i="20"/>
  <c r="K8" i="20"/>
  <c r="K7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I10" i="20"/>
  <c r="I9" i="20"/>
  <c r="I8" i="20"/>
  <c r="I7" i="20"/>
  <c r="H24" i="20"/>
  <c r="H23" i="20"/>
  <c r="H22" i="20"/>
  <c r="H21" i="20"/>
  <c r="H20" i="20"/>
  <c r="N20" i="20"/>
  <c r="H19" i="20"/>
  <c r="H18" i="20"/>
  <c r="N18" i="20"/>
  <c r="H17" i="20"/>
  <c r="H16" i="20"/>
  <c r="H15" i="20"/>
  <c r="H14" i="20"/>
  <c r="H13" i="20"/>
  <c r="H12" i="20"/>
  <c r="H11" i="20"/>
  <c r="H10" i="20"/>
  <c r="H9" i="20"/>
  <c r="H8" i="20"/>
  <c r="H7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Q23" i="21"/>
  <c r="U8" i="20"/>
  <c r="S9" i="20"/>
  <c r="L13" i="20"/>
  <c r="L21" i="20"/>
  <c r="L15" i="20"/>
  <c r="Q6" i="21"/>
  <c r="J7" i="21"/>
  <c r="Q8" i="21"/>
  <c r="J15" i="21"/>
  <c r="J19" i="21"/>
  <c r="S17" i="20"/>
  <c r="J19" i="20"/>
  <c r="J8" i="20"/>
  <c r="S18" i="20"/>
  <c r="Q9" i="20"/>
  <c r="Q17" i="20"/>
  <c r="U19" i="20"/>
  <c r="J17" i="20"/>
  <c r="N11" i="20"/>
  <c r="N19" i="20"/>
  <c r="S10" i="20"/>
  <c r="U15" i="20"/>
  <c r="N13" i="20"/>
  <c r="U23" i="20"/>
  <c r="L11" i="21"/>
  <c r="S12" i="21"/>
  <c r="L13" i="21"/>
  <c r="U6" i="21"/>
  <c r="S14" i="21"/>
  <c r="L19" i="21"/>
  <c r="U8" i="21"/>
  <c r="N9" i="21"/>
  <c r="U10" i="21"/>
  <c r="N11" i="21"/>
  <c r="U12" i="21"/>
  <c r="N13" i="21"/>
  <c r="U14" i="21"/>
  <c r="N15" i="21"/>
  <c r="L24" i="20"/>
  <c r="Q12" i="20"/>
  <c r="Q20" i="20"/>
  <c r="Q7" i="20"/>
  <c r="Q15" i="20"/>
  <c r="Q23" i="20"/>
  <c r="S12" i="20"/>
  <c r="N7" i="20"/>
  <c r="N23" i="20"/>
  <c r="J20" i="20"/>
  <c r="U11" i="20"/>
  <c r="Q8" i="20"/>
  <c r="S21" i="20"/>
  <c r="Q7" i="21"/>
  <c r="L10" i="21"/>
  <c r="L12" i="21"/>
  <c r="Q15" i="21"/>
  <c r="J9" i="20"/>
  <c r="N17" i="20"/>
  <c r="L11" i="20"/>
  <c r="N16" i="20"/>
  <c r="N24" i="20"/>
  <c r="Q21" i="20"/>
  <c r="Q10" i="20"/>
  <c r="Q18" i="20"/>
  <c r="S15" i="20"/>
  <c r="S23" i="20"/>
  <c r="U12" i="20"/>
  <c r="J23" i="21"/>
  <c r="S13" i="20"/>
  <c r="S15" i="21"/>
  <c r="S19" i="21"/>
  <c r="J10" i="20"/>
  <c r="J7" i="20"/>
  <c r="L12" i="20"/>
  <c r="L20" i="20"/>
  <c r="Q11" i="20"/>
  <c r="Q19" i="20"/>
  <c r="S8" i="20"/>
  <c r="S16" i="20"/>
  <c r="U13" i="20"/>
  <c r="U21" i="20"/>
  <c r="U7" i="21"/>
  <c r="N8" i="21"/>
  <c r="N14" i="21"/>
  <c r="N18" i="21"/>
  <c r="U19" i="21"/>
  <c r="N20" i="21"/>
  <c r="S7" i="21"/>
  <c r="L7" i="20"/>
  <c r="J17" i="21"/>
  <c r="Q18" i="21"/>
  <c r="J21" i="21"/>
  <c r="Q13" i="20"/>
  <c r="N21" i="20"/>
  <c r="S20" i="20"/>
  <c r="U9" i="20"/>
  <c r="U17" i="20"/>
  <c r="N17" i="21"/>
  <c r="U23" i="21"/>
  <c r="Q13" i="21"/>
  <c r="J14" i="21"/>
  <c r="U16" i="21"/>
  <c r="L23" i="21"/>
  <c r="N12" i="20"/>
  <c r="Q14" i="20"/>
  <c r="Q22" i="20"/>
  <c r="S11" i="20"/>
  <c r="U16" i="20"/>
  <c r="S6" i="21"/>
  <c r="J9" i="21"/>
  <c r="S11" i="21"/>
  <c r="L14" i="21"/>
  <c r="S18" i="21"/>
  <c r="Q20" i="21"/>
  <c r="N23" i="21"/>
  <c r="U18" i="21"/>
  <c r="L21" i="21"/>
  <c r="J12" i="20"/>
  <c r="L9" i="20"/>
  <c r="L17" i="20"/>
  <c r="N14" i="20"/>
  <c r="Q16" i="20"/>
  <c r="U10" i="20"/>
  <c r="U18" i="20"/>
  <c r="Q10" i="21"/>
  <c r="N19" i="21"/>
  <c r="U20" i="21"/>
  <c r="N21" i="21"/>
  <c r="N10" i="20"/>
  <c r="J18" i="20"/>
  <c r="L18" i="20"/>
  <c r="J16" i="20"/>
  <c r="J24" i="20"/>
  <c r="J13" i="20"/>
  <c r="J21" i="20"/>
  <c r="S14" i="20"/>
  <c r="S22" i="20"/>
  <c r="J8" i="21"/>
  <c r="S10" i="21"/>
  <c r="J11" i="21"/>
  <c r="Q12" i="21"/>
  <c r="Q14" i="21"/>
  <c r="L18" i="21"/>
  <c r="L20" i="21"/>
  <c r="U21" i="21"/>
  <c r="S23" i="21"/>
  <c r="N9" i="20"/>
  <c r="Q16" i="21"/>
  <c r="Q22" i="21"/>
  <c r="S7" i="20"/>
  <c r="U22" i="20"/>
  <c r="N7" i="21"/>
  <c r="Q11" i="21"/>
  <c r="U13" i="21"/>
  <c r="S16" i="21"/>
  <c r="Q21" i="21"/>
  <c r="U9" i="21"/>
  <c r="J12" i="21"/>
  <c r="N22" i="21"/>
  <c r="J22" i="21"/>
  <c r="L6" i="21"/>
  <c r="L7" i="21"/>
  <c r="Q9" i="21"/>
  <c r="J10" i="21"/>
  <c r="L16" i="21"/>
  <c r="L17" i="21"/>
  <c r="S22" i="21"/>
  <c r="U11" i="21"/>
  <c r="N12" i="21"/>
  <c r="J16" i="21"/>
  <c r="Q19" i="21"/>
  <c r="S20" i="21"/>
  <c r="S8" i="21"/>
  <c r="N10" i="21"/>
  <c r="U15" i="21"/>
  <c r="N16" i="21"/>
  <c r="U17" i="21"/>
  <c r="J20" i="21"/>
  <c r="U22" i="21"/>
  <c r="L8" i="21"/>
  <c r="L9" i="21"/>
  <c r="J13" i="21"/>
  <c r="L15" i="21"/>
  <c r="Q17" i="21"/>
  <c r="J18" i="21"/>
  <c r="J6" i="21"/>
  <c r="N6" i="21"/>
  <c r="S21" i="21"/>
  <c r="S9" i="21"/>
  <c r="S13" i="21"/>
  <c r="S17" i="21"/>
  <c r="S24" i="20"/>
  <c r="S19" i="20"/>
  <c r="Q24" i="20"/>
  <c r="U7" i="20"/>
  <c r="N22" i="20"/>
  <c r="L19" i="20"/>
  <c r="L23" i="20"/>
  <c r="J15" i="20"/>
  <c r="N8" i="20"/>
  <c r="J14" i="20"/>
  <c r="N15" i="20"/>
  <c r="L10" i="20"/>
  <c r="L22" i="20"/>
  <c r="J11" i="20"/>
  <c r="L16" i="20"/>
  <c r="J22" i="20"/>
  <c r="L14" i="20"/>
  <c r="J23" i="20"/>
  <c r="L8" i="20"/>
  <c r="K7" i="19"/>
  <c r="K8" i="19"/>
  <c r="K9" i="19"/>
  <c r="T7" i="19"/>
  <c r="T8" i="19"/>
  <c r="T9" i="19"/>
  <c r="T10" i="19"/>
  <c r="T11" i="19"/>
  <c r="T12" i="19"/>
  <c r="T13" i="19"/>
  <c r="T14" i="19"/>
  <c r="T15" i="19"/>
  <c r="T16" i="19"/>
  <c r="T17" i="19"/>
  <c r="T18" i="19"/>
  <c r="T19" i="19"/>
  <c r="T20" i="19"/>
  <c r="T21" i="19"/>
  <c r="T22" i="19"/>
  <c r="T23" i="19"/>
  <c r="R7" i="19"/>
  <c r="R8" i="19"/>
  <c r="R9" i="19"/>
  <c r="R10" i="19"/>
  <c r="R11" i="19"/>
  <c r="R12" i="19"/>
  <c r="R13" i="19"/>
  <c r="R14" i="19"/>
  <c r="R15" i="19"/>
  <c r="R16" i="19"/>
  <c r="R17" i="19"/>
  <c r="R18" i="19"/>
  <c r="R19" i="19"/>
  <c r="R20" i="19"/>
  <c r="R21" i="19"/>
  <c r="R22" i="19"/>
  <c r="R23" i="19"/>
  <c r="M7" i="19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3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3" i="19"/>
  <c r="P7" i="19"/>
  <c r="P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I7" i="7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3" i="19"/>
  <c r="W23" i="19"/>
  <c r="V23" i="19"/>
  <c r="O23" i="19"/>
  <c r="H23" i="19"/>
  <c r="G23" i="19"/>
  <c r="F23" i="19"/>
  <c r="W22" i="19"/>
  <c r="V22" i="19"/>
  <c r="O22" i="19"/>
  <c r="H22" i="19"/>
  <c r="G22" i="19"/>
  <c r="F22" i="19"/>
  <c r="W21" i="19"/>
  <c r="V21" i="19"/>
  <c r="O21" i="19"/>
  <c r="H21" i="19"/>
  <c r="G21" i="19"/>
  <c r="F21" i="19"/>
  <c r="W20" i="19"/>
  <c r="V20" i="19"/>
  <c r="O20" i="19"/>
  <c r="H20" i="19"/>
  <c r="G20" i="19"/>
  <c r="F20" i="19"/>
  <c r="W19" i="19"/>
  <c r="V19" i="19"/>
  <c r="O19" i="19"/>
  <c r="H19" i="19"/>
  <c r="G19" i="19"/>
  <c r="F19" i="19"/>
  <c r="W18" i="19"/>
  <c r="V18" i="19"/>
  <c r="O18" i="19"/>
  <c r="H18" i="19"/>
  <c r="G18" i="19"/>
  <c r="F18" i="19"/>
  <c r="W17" i="19"/>
  <c r="V17" i="19"/>
  <c r="O17" i="19"/>
  <c r="H17" i="19"/>
  <c r="G17" i="19"/>
  <c r="F17" i="19"/>
  <c r="W16" i="19"/>
  <c r="V16" i="19"/>
  <c r="O16" i="19"/>
  <c r="H16" i="19"/>
  <c r="G16" i="19"/>
  <c r="F16" i="19"/>
  <c r="W15" i="19"/>
  <c r="V15" i="19"/>
  <c r="O15" i="19"/>
  <c r="H15" i="19"/>
  <c r="G15" i="19"/>
  <c r="F15" i="19"/>
  <c r="W14" i="19"/>
  <c r="V14" i="19"/>
  <c r="O14" i="19"/>
  <c r="H14" i="19"/>
  <c r="G14" i="19"/>
  <c r="F14" i="19"/>
  <c r="W13" i="19"/>
  <c r="V13" i="19"/>
  <c r="O13" i="19"/>
  <c r="H13" i="19"/>
  <c r="G13" i="19"/>
  <c r="F13" i="19"/>
  <c r="W12" i="19"/>
  <c r="V12" i="19"/>
  <c r="O12" i="19"/>
  <c r="H12" i="19"/>
  <c r="G12" i="19"/>
  <c r="F12" i="19"/>
  <c r="W11" i="19"/>
  <c r="V11" i="19"/>
  <c r="O11" i="19"/>
  <c r="Q11" i="19"/>
  <c r="H11" i="19"/>
  <c r="G11" i="19"/>
  <c r="F11" i="19"/>
  <c r="W10" i="19"/>
  <c r="V10" i="19"/>
  <c r="O10" i="19"/>
  <c r="H10" i="19"/>
  <c r="G10" i="19"/>
  <c r="F10" i="19"/>
  <c r="W9" i="19"/>
  <c r="V9" i="19"/>
  <c r="O9" i="19"/>
  <c r="H9" i="19"/>
  <c r="G9" i="19"/>
  <c r="F9" i="19"/>
  <c r="W8" i="19"/>
  <c r="V8" i="19"/>
  <c r="O8" i="19"/>
  <c r="H8" i="19"/>
  <c r="G8" i="19"/>
  <c r="F8" i="19"/>
  <c r="W7" i="19"/>
  <c r="V7" i="19"/>
  <c r="O7" i="19"/>
  <c r="H7" i="19"/>
  <c r="G7" i="19"/>
  <c r="F7" i="19"/>
  <c r="W6" i="19"/>
  <c r="V6" i="19"/>
  <c r="T6" i="19"/>
  <c r="R6" i="19"/>
  <c r="P6" i="19"/>
  <c r="O6" i="19"/>
  <c r="M6" i="19"/>
  <c r="K6" i="19"/>
  <c r="I6" i="19"/>
  <c r="H6" i="19"/>
  <c r="G6" i="19"/>
  <c r="F6" i="19"/>
  <c r="N20" i="19"/>
  <c r="J14" i="19"/>
  <c r="S7" i="19"/>
  <c r="L18" i="19"/>
  <c r="J17" i="19"/>
  <c r="Q13" i="19"/>
  <c r="N16" i="19"/>
  <c r="S21" i="19"/>
  <c r="U14" i="19"/>
  <c r="N18" i="19"/>
  <c r="S19" i="19"/>
  <c r="J15" i="19"/>
  <c r="S10" i="19"/>
  <c r="N11" i="19"/>
  <c r="L6" i="19"/>
  <c r="J12" i="19"/>
  <c r="N14" i="19"/>
  <c r="L22" i="19"/>
  <c r="J13" i="19"/>
  <c r="J9" i="19"/>
  <c r="L9" i="19"/>
  <c r="U6" i="19"/>
  <c r="U8" i="19"/>
  <c r="U9" i="19"/>
  <c r="Q15" i="19"/>
  <c r="J7" i="19"/>
  <c r="Q8" i="19"/>
  <c r="S6" i="19"/>
  <c r="S8" i="19"/>
  <c r="L14" i="19"/>
  <c r="U18" i="19"/>
  <c r="U22" i="19"/>
  <c r="S14" i="19"/>
  <c r="S16" i="19"/>
  <c r="Q20" i="19"/>
  <c r="Q7" i="19"/>
  <c r="L12" i="19"/>
  <c r="S18" i="19"/>
  <c r="S20" i="19"/>
  <c r="J11" i="19"/>
  <c r="U7" i="19"/>
  <c r="S15" i="19"/>
  <c r="S17" i="19"/>
  <c r="J20" i="19"/>
  <c r="Q21" i="19"/>
  <c r="Q23" i="19"/>
  <c r="S23" i="19"/>
  <c r="L11" i="19"/>
  <c r="Q12" i="19"/>
  <c r="L8" i="19"/>
  <c r="N9" i="19"/>
  <c r="S12" i="19"/>
  <c r="Q16" i="19"/>
  <c r="J19" i="19"/>
  <c r="J21" i="19"/>
  <c r="N22" i="19"/>
  <c r="N15" i="19"/>
  <c r="J23" i="19"/>
  <c r="L10" i="19"/>
  <c r="L16" i="19"/>
  <c r="N19" i="19"/>
  <c r="S22" i="19"/>
  <c r="Q6" i="19"/>
  <c r="N7" i="19"/>
  <c r="N10" i="19"/>
  <c r="S11" i="19"/>
  <c r="S13" i="19"/>
  <c r="J16" i="19"/>
  <c r="Q17" i="19"/>
  <c r="J18" i="19"/>
  <c r="Q19" i="19"/>
  <c r="L20" i="19"/>
  <c r="N23" i="19"/>
  <c r="L7" i="19"/>
  <c r="N8" i="19"/>
  <c r="N13" i="19"/>
  <c r="N17" i="19"/>
  <c r="Q9" i="19"/>
  <c r="J10" i="19"/>
  <c r="U13" i="19"/>
  <c r="U17" i="19"/>
  <c r="U21" i="19"/>
  <c r="N21" i="19"/>
  <c r="N6" i="19"/>
  <c r="S9" i="19"/>
  <c r="U10" i="19"/>
  <c r="U11" i="19"/>
  <c r="N12" i="19"/>
  <c r="U15" i="19"/>
  <c r="U19" i="19"/>
  <c r="J22" i="19"/>
  <c r="U23" i="19"/>
  <c r="L13" i="19"/>
  <c r="L15" i="19"/>
  <c r="L19" i="19"/>
  <c r="L23" i="19"/>
  <c r="J8" i="19"/>
  <c r="Q10" i="19"/>
  <c r="L17" i="19"/>
  <c r="L21" i="19"/>
  <c r="J6" i="19"/>
  <c r="U12" i="19"/>
  <c r="Q14" i="19"/>
  <c r="U16" i="19"/>
  <c r="Q18" i="19"/>
  <c r="U20" i="19"/>
  <c r="Q22" i="19"/>
  <c r="I170" i="24"/>
  <c r="E152" i="24"/>
  <c r="E153" i="24"/>
  <c r="E209" i="4"/>
  <c r="K152" i="24"/>
  <c r="K153" i="24"/>
  <c r="K157" i="24"/>
  <c r="K158" i="24"/>
  <c r="K159" i="24"/>
  <c r="K163" i="24"/>
  <c r="K164" i="24"/>
  <c r="K165" i="24"/>
  <c r="K169" i="24"/>
  <c r="K170" i="24"/>
  <c r="E183" i="4"/>
  <c r="D152" i="24"/>
  <c r="D153" i="24"/>
  <c r="E156" i="4"/>
  <c r="J152" i="24"/>
  <c r="J153" i="24"/>
  <c r="J157" i="24"/>
  <c r="J158" i="24"/>
  <c r="J159" i="24"/>
  <c r="J163" i="24"/>
  <c r="J164" i="24"/>
  <c r="J165" i="24"/>
  <c r="J169" i="24"/>
  <c r="J170" i="24"/>
  <c r="E130" i="4"/>
  <c r="H169" i="24"/>
  <c r="G23" i="31"/>
  <c r="F27" i="2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02" i="13"/>
  <c r="H103" i="13"/>
  <c r="H104" i="13"/>
  <c r="H105" i="13"/>
  <c r="H106" i="13"/>
  <c r="H107" i="13"/>
  <c r="H108" i="13"/>
  <c r="H109" i="13"/>
  <c r="H110" i="13"/>
  <c r="H111" i="13"/>
  <c r="H112" i="13"/>
  <c r="H113" i="13"/>
  <c r="H114" i="13"/>
  <c r="H115" i="13"/>
  <c r="H116" i="13"/>
  <c r="H117" i="13"/>
  <c r="H118" i="13"/>
  <c r="H119" i="13"/>
  <c r="H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115" i="13"/>
  <c r="G116" i="13"/>
  <c r="G117" i="13"/>
  <c r="G118" i="13"/>
  <c r="G119" i="13"/>
  <c r="G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02" i="13"/>
  <c r="E114" i="13"/>
  <c r="E111" i="13"/>
  <c r="E104" i="13"/>
  <c r="E102" i="13"/>
  <c r="E110" i="13"/>
  <c r="E115" i="13"/>
  <c r="E105" i="13"/>
  <c r="E112" i="13"/>
  <c r="E106" i="13"/>
  <c r="E119" i="13"/>
  <c r="E118" i="13"/>
  <c r="E113" i="13"/>
  <c r="E107" i="13"/>
  <c r="E103" i="13"/>
  <c r="E116" i="13"/>
  <c r="E108" i="13"/>
  <c r="E109" i="13"/>
  <c r="E117" i="13"/>
  <c r="D115" i="13"/>
  <c r="D111" i="13"/>
  <c r="D108" i="13"/>
  <c r="D102" i="13"/>
  <c r="D119" i="13"/>
  <c r="D112" i="13"/>
  <c r="D104" i="13"/>
  <c r="D107" i="13"/>
  <c r="D109" i="13"/>
  <c r="D118" i="13"/>
  <c r="D117" i="13"/>
  <c r="D114" i="13"/>
  <c r="D103" i="13"/>
  <c r="D105" i="13"/>
  <c r="D110" i="13"/>
  <c r="D106" i="13"/>
  <c r="D113" i="13"/>
  <c r="D116" i="13"/>
  <c r="C115" i="13"/>
  <c r="C118" i="13"/>
  <c r="C113" i="13"/>
  <c r="C103" i="13"/>
  <c r="C116" i="13"/>
  <c r="C109" i="13"/>
  <c r="C111" i="13"/>
  <c r="C102" i="13"/>
  <c r="C119" i="13"/>
  <c r="C117" i="13"/>
  <c r="C112" i="13"/>
  <c r="C110" i="13"/>
  <c r="C105" i="13"/>
  <c r="C104" i="13"/>
  <c r="C108" i="13"/>
  <c r="C106" i="13"/>
  <c r="C107" i="13"/>
  <c r="C114" i="13"/>
  <c r="B111" i="13"/>
  <c r="B104" i="13"/>
  <c r="B109" i="13"/>
  <c r="B105" i="13"/>
  <c r="B106" i="13"/>
  <c r="B108" i="13"/>
  <c r="B107" i="13"/>
  <c r="B119" i="13"/>
  <c r="B116" i="13"/>
  <c r="B112" i="13"/>
  <c r="B115" i="13"/>
  <c r="B114" i="13"/>
  <c r="B103" i="13"/>
  <c r="B118" i="13"/>
  <c r="B102" i="13"/>
  <c r="B110" i="13"/>
  <c r="B113" i="13"/>
  <c r="B117" i="13"/>
  <c r="H124" i="13"/>
  <c r="I124" i="13"/>
  <c r="H125" i="13"/>
  <c r="I125" i="13"/>
  <c r="H126" i="13"/>
  <c r="I126" i="13"/>
  <c r="H127" i="13"/>
  <c r="I127" i="13"/>
  <c r="H128" i="13"/>
  <c r="I128" i="13"/>
  <c r="H129" i="13"/>
  <c r="I129" i="13"/>
  <c r="H130" i="13"/>
  <c r="I130" i="13"/>
  <c r="H131" i="13"/>
  <c r="I131" i="13"/>
  <c r="H132" i="13"/>
  <c r="I132" i="13"/>
  <c r="H133" i="13"/>
  <c r="I133" i="13"/>
  <c r="H134" i="13"/>
  <c r="I134" i="13"/>
  <c r="H135" i="13"/>
  <c r="I135" i="13"/>
  <c r="H136" i="13"/>
  <c r="I136" i="13"/>
  <c r="H137" i="13"/>
  <c r="I137" i="13"/>
  <c r="H138" i="13"/>
  <c r="I138" i="13"/>
  <c r="H139" i="13"/>
  <c r="I139" i="13"/>
  <c r="H140" i="13"/>
  <c r="I140" i="13"/>
  <c r="H141" i="13"/>
  <c r="I141" i="13"/>
  <c r="H142" i="13"/>
  <c r="I142" i="13"/>
  <c r="F124" i="13"/>
  <c r="G124" i="13"/>
  <c r="F125" i="13"/>
  <c r="G125" i="13"/>
  <c r="F126" i="13"/>
  <c r="G126" i="13"/>
  <c r="F127" i="13"/>
  <c r="G127" i="13"/>
  <c r="F128" i="13"/>
  <c r="G128" i="13"/>
  <c r="F129" i="13"/>
  <c r="G129" i="13"/>
  <c r="F130" i="13"/>
  <c r="G130" i="13"/>
  <c r="F131" i="13"/>
  <c r="G131" i="13"/>
  <c r="F132" i="13"/>
  <c r="G132" i="13"/>
  <c r="F133" i="13"/>
  <c r="G133" i="13"/>
  <c r="F134" i="13"/>
  <c r="G134" i="13"/>
  <c r="F135" i="13"/>
  <c r="G135" i="13"/>
  <c r="F136" i="13"/>
  <c r="G136" i="13"/>
  <c r="F137" i="13"/>
  <c r="G137" i="13"/>
  <c r="F138" i="13"/>
  <c r="G138" i="13"/>
  <c r="F139" i="13"/>
  <c r="G139" i="13"/>
  <c r="F140" i="13"/>
  <c r="G140" i="13"/>
  <c r="F141" i="13"/>
  <c r="G141" i="13"/>
  <c r="F142" i="13"/>
  <c r="G142" i="13"/>
  <c r="D136" i="13"/>
  <c r="E132" i="13"/>
  <c r="D138" i="13"/>
  <c r="E135" i="13"/>
  <c r="D137" i="13"/>
  <c r="E133" i="13"/>
  <c r="D128" i="13"/>
  <c r="E134" i="13"/>
  <c r="D129" i="13"/>
  <c r="E137" i="13"/>
  <c r="D141" i="13"/>
  <c r="E131" i="13"/>
  <c r="D133" i="13"/>
  <c r="E138" i="13"/>
  <c r="D124" i="13"/>
  <c r="E126" i="13"/>
  <c r="D139" i="13"/>
  <c r="E140" i="13"/>
  <c r="D130" i="13"/>
  <c r="E127" i="13"/>
  <c r="D126" i="13"/>
  <c r="E128" i="13"/>
  <c r="D140" i="13"/>
  <c r="E141" i="13"/>
  <c r="D125" i="13"/>
  <c r="E125" i="13"/>
  <c r="D142" i="13"/>
  <c r="E142" i="13"/>
  <c r="D134" i="13"/>
  <c r="E136" i="13"/>
  <c r="D131" i="13"/>
  <c r="E139" i="13"/>
  <c r="D132" i="13"/>
  <c r="E129" i="13"/>
  <c r="D135" i="13"/>
  <c r="E130" i="13"/>
  <c r="D127" i="13"/>
  <c r="E124" i="13"/>
  <c r="B135" i="13"/>
  <c r="C137" i="13"/>
  <c r="B125" i="13"/>
  <c r="C138" i="13"/>
  <c r="B140" i="13"/>
  <c r="C141" i="13"/>
  <c r="B134" i="13"/>
  <c r="C136" i="13"/>
  <c r="B138" i="13"/>
  <c r="C126" i="13"/>
  <c r="B124" i="13"/>
  <c r="C139" i="13"/>
  <c r="B128" i="13"/>
  <c r="C132" i="13"/>
  <c r="B131" i="13"/>
  <c r="C134" i="13"/>
  <c r="B136" i="13"/>
  <c r="C124" i="13"/>
  <c r="B139" i="13"/>
  <c r="C142" i="13"/>
  <c r="B130" i="13"/>
  <c r="C140" i="13"/>
  <c r="B141" i="13"/>
  <c r="C135" i="13"/>
  <c r="B129" i="13"/>
  <c r="C133" i="13"/>
  <c r="B142" i="13"/>
  <c r="C128" i="13"/>
  <c r="B137" i="13"/>
  <c r="C127" i="13"/>
  <c r="B132" i="13"/>
  <c r="C131" i="13"/>
  <c r="B127" i="13"/>
  <c r="C125" i="13"/>
  <c r="B126" i="13"/>
  <c r="C130" i="13"/>
  <c r="B133" i="13"/>
  <c r="C129" i="13"/>
  <c r="D101" i="13"/>
  <c r="E101" i="13"/>
  <c r="B101" i="13"/>
  <c r="C101" i="13"/>
  <c r="H76" i="13"/>
  <c r="K76" i="13"/>
  <c r="H90" i="13"/>
  <c r="K82" i="13"/>
  <c r="H84" i="13"/>
  <c r="K79" i="13"/>
  <c r="H91" i="13"/>
  <c r="K77" i="13"/>
  <c r="H85" i="13"/>
  <c r="K83" i="13"/>
  <c r="H92" i="13"/>
  <c r="K93" i="13"/>
  <c r="H89" i="13"/>
  <c r="K80" i="13"/>
  <c r="H87" i="13"/>
  <c r="K86" i="13"/>
  <c r="H88" i="13"/>
  <c r="K84" i="13"/>
  <c r="H77" i="13"/>
  <c r="K94" i="13"/>
  <c r="H79" i="13"/>
  <c r="K78" i="13"/>
  <c r="H83" i="13"/>
  <c r="K81" i="13"/>
  <c r="H80" i="13"/>
  <c r="K85" i="13"/>
  <c r="H81" i="13"/>
  <c r="K87" i="13"/>
  <c r="H93" i="13"/>
  <c r="K90" i="13"/>
  <c r="H78" i="13"/>
  <c r="K92" i="13"/>
  <c r="H94" i="13"/>
  <c r="K88" i="13"/>
  <c r="H86" i="13"/>
  <c r="K91" i="13"/>
  <c r="H82" i="13"/>
  <c r="K89" i="13"/>
  <c r="B84" i="13"/>
  <c r="B76" i="13"/>
  <c r="E76" i="13"/>
  <c r="E82" i="13"/>
  <c r="B94" i="13"/>
  <c r="E79" i="13"/>
  <c r="B79" i="13"/>
  <c r="E77" i="13"/>
  <c r="B85" i="13"/>
  <c r="E83" i="13"/>
  <c r="B81" i="13"/>
  <c r="E93" i="13"/>
  <c r="B95" i="13"/>
  <c r="E80" i="13"/>
  <c r="B91" i="13"/>
  <c r="E86" i="13"/>
  <c r="B88" i="13"/>
  <c r="E84" i="13"/>
  <c r="B83" i="13"/>
  <c r="E94" i="13"/>
  <c r="B80" i="13"/>
  <c r="E78" i="13"/>
  <c r="B89" i="13"/>
  <c r="E81" i="13"/>
  <c r="B78" i="13"/>
  <c r="E85" i="13"/>
  <c r="B90" i="13"/>
  <c r="E87" i="13"/>
  <c r="B77" i="13"/>
  <c r="E90" i="13"/>
  <c r="B82" i="13"/>
  <c r="E92" i="13"/>
  <c r="B87" i="13"/>
  <c r="E88" i="13"/>
  <c r="B92" i="13"/>
  <c r="E95" i="13"/>
  <c r="B93" i="13"/>
  <c r="E89" i="13"/>
  <c r="B86" i="13"/>
  <c r="E91" i="13"/>
  <c r="C60" i="13"/>
  <c r="D60" i="13"/>
  <c r="E60" i="13"/>
  <c r="C71" i="13"/>
  <c r="D71" i="13"/>
  <c r="E71" i="13"/>
  <c r="C58" i="13"/>
  <c r="D58" i="13"/>
  <c r="E58" i="13"/>
  <c r="C53" i="13"/>
  <c r="D53" i="13"/>
  <c r="E53" i="13"/>
  <c r="C66" i="13"/>
  <c r="D66" i="13"/>
  <c r="E66" i="13"/>
  <c r="C59" i="13"/>
  <c r="D59" i="13"/>
  <c r="E59" i="13"/>
  <c r="C68" i="13"/>
  <c r="D68" i="13"/>
  <c r="E68" i="13"/>
  <c r="C54" i="13"/>
  <c r="D54" i="13"/>
  <c r="E54" i="13"/>
  <c r="C67" i="13"/>
  <c r="D67" i="13"/>
  <c r="E67" i="13"/>
  <c r="C69" i="13"/>
  <c r="D69" i="13"/>
  <c r="E69" i="13"/>
  <c r="C57" i="13"/>
  <c r="D57" i="13"/>
  <c r="E57" i="13"/>
  <c r="C61" i="13"/>
  <c r="D61" i="13"/>
  <c r="E61" i="13"/>
  <c r="C65" i="13"/>
  <c r="D65" i="13"/>
  <c r="E65" i="13"/>
  <c r="C62" i="13"/>
  <c r="D62" i="13"/>
  <c r="E62" i="13"/>
  <c r="C63" i="13"/>
  <c r="D63" i="13"/>
  <c r="E63" i="13"/>
  <c r="C55" i="13"/>
  <c r="D55" i="13"/>
  <c r="E55" i="13"/>
  <c r="C64" i="13"/>
  <c r="D64" i="13"/>
  <c r="E64" i="13"/>
  <c r="C70" i="13"/>
  <c r="D70" i="13"/>
  <c r="E70" i="13"/>
  <c r="D56" i="13"/>
  <c r="E56" i="13"/>
  <c r="C56" i="13"/>
  <c r="B60" i="13"/>
  <c r="B71" i="13"/>
  <c r="B58" i="13"/>
  <c r="B53" i="13"/>
  <c r="B66" i="13"/>
  <c r="B59" i="13"/>
  <c r="B68" i="13"/>
  <c r="B54" i="13"/>
  <c r="B67" i="13"/>
  <c r="B69" i="13"/>
  <c r="B57" i="13"/>
  <c r="B61" i="13"/>
  <c r="B65" i="13"/>
  <c r="B62" i="13"/>
  <c r="B63" i="13"/>
  <c r="B55" i="13"/>
  <c r="B64" i="13"/>
  <c r="B70" i="13"/>
  <c r="B56" i="13"/>
  <c r="K60" i="13"/>
  <c r="K70" i="13"/>
  <c r="K57" i="13"/>
  <c r="K53" i="13"/>
  <c r="K66" i="13"/>
  <c r="K59" i="13"/>
  <c r="K68" i="13"/>
  <c r="K54" i="13"/>
  <c r="K67" i="13"/>
  <c r="K69" i="13"/>
  <c r="K56" i="13"/>
  <c r="K61" i="13"/>
  <c r="K65" i="13"/>
  <c r="K62" i="13"/>
  <c r="K63" i="13"/>
  <c r="K58" i="13"/>
  <c r="K64" i="13"/>
  <c r="J60" i="13"/>
  <c r="J70" i="13"/>
  <c r="J57" i="13"/>
  <c r="J53" i="13"/>
  <c r="J66" i="13"/>
  <c r="J59" i="13"/>
  <c r="J68" i="13"/>
  <c r="J54" i="13"/>
  <c r="J67" i="13"/>
  <c r="J69" i="13"/>
  <c r="J56" i="13"/>
  <c r="J61" i="13"/>
  <c r="J65" i="13"/>
  <c r="J62" i="13"/>
  <c r="J63" i="13"/>
  <c r="J58" i="13"/>
  <c r="J64" i="13"/>
  <c r="I60" i="13"/>
  <c r="I70" i="13"/>
  <c r="I57" i="13"/>
  <c r="I53" i="13"/>
  <c r="I66" i="13"/>
  <c r="I59" i="13"/>
  <c r="I68" i="13"/>
  <c r="I54" i="13"/>
  <c r="I67" i="13"/>
  <c r="I69" i="13"/>
  <c r="I56" i="13"/>
  <c r="I61" i="13"/>
  <c r="I65" i="13"/>
  <c r="I62" i="13"/>
  <c r="I63" i="13"/>
  <c r="I58" i="13"/>
  <c r="I64" i="13"/>
  <c r="I55" i="13"/>
  <c r="J55" i="13"/>
  <c r="K55" i="13"/>
  <c r="H60" i="13"/>
  <c r="H70" i="13"/>
  <c r="H57" i="13"/>
  <c r="H53" i="13"/>
  <c r="H66" i="13"/>
  <c r="H59" i="13"/>
  <c r="H68" i="13"/>
  <c r="H54" i="13"/>
  <c r="H67" i="13"/>
  <c r="H69" i="13"/>
  <c r="H56" i="13"/>
  <c r="H61" i="13"/>
  <c r="H65" i="13"/>
  <c r="H62" i="13"/>
  <c r="H63" i="13"/>
  <c r="H58" i="13"/>
  <c r="H64" i="13"/>
  <c r="H55" i="13"/>
  <c r="E47" i="13"/>
  <c r="E44" i="13"/>
  <c r="E41" i="13"/>
  <c r="E36" i="13"/>
  <c r="E45" i="13"/>
  <c r="E32" i="13"/>
  <c r="E31" i="13"/>
  <c r="E33" i="13"/>
  <c r="E42" i="13"/>
  <c r="E34" i="13"/>
  <c r="E35" i="13"/>
  <c r="E48" i="13"/>
  <c r="E39" i="13"/>
  <c r="E49" i="13"/>
  <c r="E37" i="13"/>
  <c r="E40" i="13"/>
  <c r="E46" i="13"/>
  <c r="E43" i="13"/>
  <c r="D47" i="13"/>
  <c r="D44" i="13"/>
  <c r="D41" i="13"/>
  <c r="D36" i="13"/>
  <c r="D45" i="13"/>
  <c r="D32" i="13"/>
  <c r="D31" i="13"/>
  <c r="D33" i="13"/>
  <c r="D42" i="13"/>
  <c r="D34" i="13"/>
  <c r="D35" i="13"/>
  <c r="D48" i="13"/>
  <c r="D39" i="13"/>
  <c r="D49" i="13"/>
  <c r="D37" i="13"/>
  <c r="D40" i="13"/>
  <c r="D46" i="13"/>
  <c r="D38" i="13"/>
  <c r="D43" i="13"/>
  <c r="C47" i="13"/>
  <c r="C44" i="13"/>
  <c r="C41" i="13"/>
  <c r="C36" i="13"/>
  <c r="C45" i="13"/>
  <c r="C32" i="13"/>
  <c r="C31" i="13"/>
  <c r="C33" i="13"/>
  <c r="C42" i="13"/>
  <c r="C34" i="13"/>
  <c r="C35" i="13"/>
  <c r="C48" i="13"/>
  <c r="C39" i="13"/>
  <c r="C49" i="13"/>
  <c r="C37" i="13"/>
  <c r="C40" i="13"/>
  <c r="C46" i="13"/>
  <c r="C43" i="13"/>
  <c r="B47" i="13"/>
  <c r="B44" i="13"/>
  <c r="B41" i="13"/>
  <c r="B36" i="13"/>
  <c r="B45" i="13"/>
  <c r="B32" i="13"/>
  <c r="B31" i="13"/>
  <c r="B33" i="13"/>
  <c r="B42" i="13"/>
  <c r="B34" i="13"/>
  <c r="B35" i="13"/>
  <c r="B48" i="13"/>
  <c r="B39" i="13"/>
  <c r="B49" i="13"/>
  <c r="B37" i="13"/>
  <c r="B40" i="13"/>
  <c r="B46" i="13"/>
  <c r="B38" i="13"/>
  <c r="B43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K47" i="13"/>
  <c r="K43" i="13"/>
  <c r="K39" i="13"/>
  <c r="K37" i="13"/>
  <c r="K45" i="13"/>
  <c r="K32" i="13"/>
  <c r="K31" i="13"/>
  <c r="K41" i="13"/>
  <c r="K42" i="13"/>
  <c r="K38" i="13"/>
  <c r="K34" i="13"/>
  <c r="K44" i="13"/>
  <c r="K40" i="13"/>
  <c r="K48" i="13"/>
  <c r="K36" i="13"/>
  <c r="K35" i="13"/>
  <c r="K46" i="13"/>
  <c r="K33" i="13"/>
  <c r="J47" i="13"/>
  <c r="J43" i="13"/>
  <c r="J39" i="13"/>
  <c r="J37" i="13"/>
  <c r="J45" i="13"/>
  <c r="J32" i="13"/>
  <c r="J31" i="13"/>
  <c r="J41" i="13"/>
  <c r="J42" i="13"/>
  <c r="J38" i="13"/>
  <c r="J34" i="13"/>
  <c r="J44" i="13"/>
  <c r="J40" i="13"/>
  <c r="J48" i="13"/>
  <c r="J36" i="13"/>
  <c r="J35" i="13"/>
  <c r="J33" i="13"/>
  <c r="I47" i="13"/>
  <c r="I43" i="13"/>
  <c r="I39" i="13"/>
  <c r="I37" i="13"/>
  <c r="I45" i="13"/>
  <c r="I32" i="13"/>
  <c r="I31" i="13"/>
  <c r="I41" i="13"/>
  <c r="I42" i="13"/>
  <c r="I38" i="13"/>
  <c r="I34" i="13"/>
  <c r="I44" i="13"/>
  <c r="I40" i="13"/>
  <c r="I48" i="13"/>
  <c r="I36" i="13"/>
  <c r="I35" i="13"/>
  <c r="I46" i="13"/>
  <c r="I33" i="13"/>
  <c r="E104" i="4"/>
  <c r="C153" i="24"/>
  <c r="C157" i="24"/>
  <c r="C158" i="24"/>
  <c r="C159" i="24"/>
  <c r="C163" i="24"/>
  <c r="C164" i="24"/>
  <c r="C165" i="24"/>
  <c r="C169" i="24"/>
  <c r="C170" i="24"/>
  <c r="C152" i="24"/>
  <c r="E78" i="4"/>
  <c r="I153" i="24"/>
  <c r="I157" i="24"/>
  <c r="I158" i="24"/>
  <c r="I159" i="24"/>
  <c r="I163" i="24"/>
  <c r="I164" i="24"/>
  <c r="I165" i="24"/>
  <c r="H26" i="2"/>
  <c r="I169" i="24"/>
  <c r="I152" i="24"/>
  <c r="E51" i="4"/>
  <c r="B153" i="24"/>
  <c r="B157" i="24"/>
  <c r="B158" i="24"/>
  <c r="B159" i="24"/>
  <c r="E19" i="6"/>
  <c r="B163" i="24"/>
  <c r="B164" i="24"/>
  <c r="B165" i="24"/>
  <c r="B169" i="24"/>
  <c r="B170" i="24"/>
  <c r="B152" i="24"/>
  <c r="E7" i="6"/>
  <c r="E17" i="6"/>
  <c r="F17" i="6"/>
  <c r="E15" i="6"/>
  <c r="F15" i="6"/>
  <c r="E13" i="6"/>
  <c r="F13" i="6"/>
  <c r="E22" i="6"/>
  <c r="E20" i="6"/>
  <c r="E10" i="6"/>
  <c r="E24" i="6"/>
  <c r="G7" i="6"/>
  <c r="G10" i="6"/>
  <c r="H24" i="2"/>
  <c r="I24" i="2"/>
  <c r="H22" i="2"/>
  <c r="I22" i="2"/>
  <c r="H20" i="2"/>
  <c r="I20" i="2"/>
  <c r="H17" i="2"/>
  <c r="I17" i="2"/>
  <c r="H28" i="2"/>
  <c r="H15" i="2"/>
  <c r="I15" i="2"/>
  <c r="H27" i="2"/>
  <c r="H13" i="2"/>
  <c r="I13" i="2"/>
  <c r="H10" i="2"/>
  <c r="H7" i="2"/>
  <c r="G28" i="6"/>
  <c r="E27" i="6"/>
  <c r="G27" i="6"/>
  <c r="G24" i="6"/>
  <c r="G22" i="6"/>
  <c r="G13" i="6"/>
  <c r="G20" i="6"/>
  <c r="G17" i="6"/>
  <c r="G15" i="6"/>
  <c r="E28" i="6"/>
  <c r="O25" i="20"/>
  <c r="O9" i="7"/>
  <c r="O17" i="7"/>
  <c r="O25" i="7"/>
  <c r="H8" i="7"/>
  <c r="H12" i="7"/>
  <c r="H16" i="7"/>
  <c r="H20" i="7"/>
  <c r="H24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V25" i="7"/>
  <c r="V24" i="7"/>
  <c r="V23" i="7"/>
  <c r="V22" i="7"/>
  <c r="V21" i="7"/>
  <c r="V20" i="7"/>
  <c r="V19" i="7"/>
  <c r="V18" i="7"/>
  <c r="V17" i="7"/>
  <c r="V16" i="7"/>
  <c r="V15" i="7"/>
  <c r="V14" i="7"/>
  <c r="V13" i="7"/>
  <c r="V12" i="7"/>
  <c r="V11" i="7"/>
  <c r="V10" i="7"/>
  <c r="V9" i="7"/>
  <c r="V8" i="7"/>
  <c r="V7" i="7"/>
  <c r="T7" i="7"/>
  <c r="R7" i="7"/>
  <c r="P7" i="7"/>
  <c r="O24" i="7"/>
  <c r="U24" i="7"/>
  <c r="O23" i="7"/>
  <c r="O22" i="7"/>
  <c r="U22" i="7"/>
  <c r="O21" i="7"/>
  <c r="O20" i="7"/>
  <c r="O19" i="7"/>
  <c r="O18" i="7"/>
  <c r="O16" i="7"/>
  <c r="O15" i="7"/>
  <c r="O14" i="7"/>
  <c r="O13" i="7"/>
  <c r="O12" i="7"/>
  <c r="O11" i="7"/>
  <c r="O10" i="7"/>
  <c r="O8" i="7"/>
  <c r="O7" i="7"/>
  <c r="Q7" i="7"/>
  <c r="M7" i="7"/>
  <c r="K7" i="7"/>
  <c r="H25" i="7"/>
  <c r="H23" i="7"/>
  <c r="H22" i="7"/>
  <c r="N22" i="7"/>
  <c r="H21" i="7"/>
  <c r="H19" i="7"/>
  <c r="H18" i="7"/>
  <c r="H17" i="7"/>
  <c r="L17" i="7"/>
  <c r="H15" i="7"/>
  <c r="J15" i="7"/>
  <c r="H14" i="7"/>
  <c r="H13" i="7"/>
  <c r="H11" i="7"/>
  <c r="H10" i="7"/>
  <c r="H9" i="7"/>
  <c r="H7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E39" i="24"/>
  <c r="H25" i="20"/>
  <c r="E38" i="13"/>
  <c r="S25" i="20"/>
  <c r="Q25" i="20"/>
  <c r="U25" i="20"/>
  <c r="N21" i="7"/>
  <c r="L18" i="7"/>
  <c r="J9" i="7"/>
  <c r="N11" i="7"/>
  <c r="G26" i="6"/>
  <c r="N19" i="7"/>
  <c r="S14" i="7"/>
  <c r="U11" i="7"/>
  <c r="U8" i="7"/>
  <c r="J23" i="7"/>
  <c r="J7" i="7"/>
  <c r="L13" i="7"/>
  <c r="U16" i="7"/>
  <c r="Q23" i="7"/>
  <c r="L10" i="7"/>
  <c r="S21" i="7"/>
  <c r="S13" i="7"/>
  <c r="N14" i="7"/>
  <c r="L25" i="7"/>
  <c r="Q15" i="7"/>
  <c r="Q14" i="7"/>
  <c r="U19" i="7"/>
  <c r="N13" i="7"/>
  <c r="J21" i="7"/>
  <c r="S8" i="7"/>
  <c r="U14" i="7"/>
  <c r="L21" i="7"/>
  <c r="Q22" i="7"/>
  <c r="J17" i="7"/>
  <c r="U20" i="7"/>
  <c r="L9" i="7"/>
  <c r="L19" i="7"/>
  <c r="J10" i="7"/>
  <c r="U13" i="7"/>
  <c r="J25" i="7"/>
  <c r="S24" i="7"/>
  <c r="L11" i="7"/>
  <c r="Q20" i="7"/>
  <c r="Q13" i="7"/>
  <c r="J13" i="7"/>
  <c r="N15" i="7"/>
  <c r="N23" i="7"/>
  <c r="Q12" i="7"/>
  <c r="Q21" i="7"/>
  <c r="S23" i="7"/>
  <c r="S16" i="7"/>
  <c r="S15" i="7"/>
  <c r="S22" i="7"/>
  <c r="U12" i="7"/>
  <c r="U18" i="7"/>
  <c r="J18" i="7"/>
  <c r="U21" i="7"/>
  <c r="U10" i="7"/>
  <c r="Q19" i="7"/>
  <c r="Q11" i="7"/>
  <c r="U25" i="7"/>
  <c r="S25" i="7"/>
  <c r="Q25" i="7"/>
  <c r="U9" i="7"/>
  <c r="S9" i="7"/>
  <c r="Q9" i="7"/>
  <c r="U17" i="7"/>
  <c r="Q17" i="7"/>
  <c r="S17" i="7"/>
  <c r="S18" i="7"/>
  <c r="Q8" i="7"/>
  <c r="Q16" i="7"/>
  <c r="Q24" i="7"/>
  <c r="S11" i="7"/>
  <c r="S19" i="7"/>
  <c r="S10" i="7"/>
  <c r="S12" i="7"/>
  <c r="S20" i="7"/>
  <c r="U15" i="7"/>
  <c r="U23" i="7"/>
  <c r="Q10" i="7"/>
  <c r="Q18" i="7"/>
  <c r="U7" i="7"/>
  <c r="S7" i="7"/>
  <c r="L20" i="7"/>
  <c r="N20" i="7"/>
  <c r="J20" i="7"/>
  <c r="N12" i="7"/>
  <c r="J12" i="7"/>
  <c r="L12" i="7"/>
  <c r="J24" i="7"/>
  <c r="L24" i="7"/>
  <c r="N24" i="7"/>
  <c r="J16" i="7"/>
  <c r="L16" i="7"/>
  <c r="N16" i="7"/>
  <c r="J8" i="7"/>
  <c r="L8" i="7"/>
  <c r="N8" i="7"/>
  <c r="J11" i="7"/>
  <c r="J19" i="7"/>
  <c r="L14" i="7"/>
  <c r="L22" i="7"/>
  <c r="N9" i="7"/>
  <c r="N17" i="7"/>
  <c r="N25" i="7"/>
  <c r="L15" i="7"/>
  <c r="L23" i="7"/>
  <c r="N10" i="7"/>
  <c r="N18" i="7"/>
  <c r="J14" i="7"/>
  <c r="J22" i="7"/>
  <c r="N7" i="7"/>
  <c r="L7" i="7"/>
  <c r="H24" i="6"/>
  <c r="H20" i="6"/>
  <c r="H22" i="6"/>
  <c r="N25" i="20"/>
  <c r="J25" i="20"/>
  <c r="L25" i="20"/>
  <c r="G19" i="6"/>
  <c r="H17" i="6"/>
  <c r="H13" i="6"/>
  <c r="H15" i="6"/>
  <c r="H153" i="24"/>
  <c r="H157" i="24"/>
  <c r="H158" i="24"/>
  <c r="H159" i="24"/>
  <c r="H163" i="24"/>
  <c r="H164" i="24"/>
  <c r="H165" i="24"/>
  <c r="F26" i="2"/>
  <c r="H170" i="24"/>
  <c r="H152" i="24"/>
  <c r="F28" i="2"/>
  <c r="F20" i="2"/>
  <c r="G20" i="2"/>
  <c r="F13" i="2"/>
  <c r="G13" i="2"/>
  <c r="F24" i="2"/>
  <c r="G24" i="2"/>
  <c r="F22" i="2"/>
  <c r="G22" i="2"/>
  <c r="F17" i="2"/>
  <c r="G17" i="2"/>
  <c r="F15" i="2"/>
  <c r="G15" i="2"/>
  <c r="F7" i="2"/>
  <c r="F10" i="2"/>
  <c r="G220" i="4"/>
  <c r="H220" i="4"/>
  <c r="J220" i="4"/>
  <c r="K220" i="4"/>
  <c r="L220" i="4"/>
  <c r="M220" i="4"/>
  <c r="P220" i="4"/>
  <c r="Q220" i="4"/>
  <c r="R220" i="4"/>
  <c r="S220" i="4"/>
  <c r="G221" i="4"/>
  <c r="G256" i="4"/>
  <c r="H221" i="4"/>
  <c r="H256" i="4"/>
  <c r="J221" i="4"/>
  <c r="J256" i="4"/>
  <c r="K221" i="4"/>
  <c r="K256" i="4"/>
  <c r="L221" i="4"/>
  <c r="L256" i="4"/>
  <c r="M221" i="4"/>
  <c r="M256" i="4"/>
  <c r="P221" i="4"/>
  <c r="P256" i="4"/>
  <c r="Q221" i="4"/>
  <c r="Q256" i="4"/>
  <c r="R221" i="4"/>
  <c r="R256" i="4"/>
  <c r="S221" i="4"/>
  <c r="S256" i="4"/>
  <c r="G222" i="4"/>
  <c r="H222" i="4"/>
  <c r="J222" i="4"/>
  <c r="K222" i="4"/>
  <c r="L222" i="4"/>
  <c r="M222" i="4"/>
  <c r="P222" i="4"/>
  <c r="Q222" i="4"/>
  <c r="R222" i="4"/>
  <c r="S222" i="4"/>
  <c r="G223" i="4"/>
  <c r="H223" i="4"/>
  <c r="J223" i="4"/>
  <c r="K223" i="4"/>
  <c r="L223" i="4"/>
  <c r="M223" i="4"/>
  <c r="P223" i="4"/>
  <c r="Q223" i="4"/>
  <c r="R223" i="4"/>
  <c r="S223" i="4"/>
  <c r="G224" i="4"/>
  <c r="H224" i="4"/>
  <c r="J224" i="4"/>
  <c r="K224" i="4"/>
  <c r="K259" i="4"/>
  <c r="L224" i="4"/>
  <c r="M224" i="4"/>
  <c r="P224" i="4"/>
  <c r="Q224" i="4"/>
  <c r="R224" i="4"/>
  <c r="S224" i="4"/>
  <c r="G225" i="4"/>
  <c r="G260" i="4"/>
  <c r="H225" i="4"/>
  <c r="H260" i="4"/>
  <c r="J225" i="4"/>
  <c r="J260" i="4"/>
  <c r="K225" i="4"/>
  <c r="K260" i="4"/>
  <c r="L225" i="4"/>
  <c r="L260" i="4"/>
  <c r="M225" i="4"/>
  <c r="M260" i="4"/>
  <c r="P225" i="4"/>
  <c r="P260" i="4"/>
  <c r="Q225" i="4"/>
  <c r="Q260" i="4"/>
  <c r="R225" i="4"/>
  <c r="R260" i="4"/>
  <c r="S225" i="4"/>
  <c r="S260" i="4"/>
  <c r="G226" i="4"/>
  <c r="G261" i="4"/>
  <c r="H226" i="4"/>
  <c r="H261" i="4"/>
  <c r="J226" i="4"/>
  <c r="J261" i="4"/>
  <c r="K226" i="4"/>
  <c r="K261" i="4"/>
  <c r="L226" i="4"/>
  <c r="L261" i="4"/>
  <c r="M226" i="4"/>
  <c r="M261" i="4"/>
  <c r="P226" i="4"/>
  <c r="P261" i="4"/>
  <c r="Q226" i="4"/>
  <c r="Q261" i="4"/>
  <c r="R226" i="4"/>
  <c r="R261" i="4"/>
  <c r="S226" i="4"/>
  <c r="S261" i="4"/>
  <c r="G227" i="4"/>
  <c r="H227" i="4"/>
  <c r="J227" i="4"/>
  <c r="K227" i="4"/>
  <c r="L227" i="4"/>
  <c r="M227" i="4"/>
  <c r="P227" i="4"/>
  <c r="Q227" i="4"/>
  <c r="R227" i="4"/>
  <c r="S227" i="4"/>
  <c r="G228" i="4"/>
  <c r="H228" i="4"/>
  <c r="J228" i="4"/>
  <c r="K228" i="4"/>
  <c r="L228" i="4"/>
  <c r="M228" i="4"/>
  <c r="P228" i="4"/>
  <c r="Q228" i="4"/>
  <c r="R228" i="4"/>
  <c r="S228" i="4"/>
  <c r="G229" i="4"/>
  <c r="H229" i="4"/>
  <c r="J229" i="4"/>
  <c r="K229" i="4"/>
  <c r="L229" i="4"/>
  <c r="M229" i="4"/>
  <c r="P229" i="4"/>
  <c r="Q229" i="4"/>
  <c r="R229" i="4"/>
  <c r="S229" i="4"/>
  <c r="G230" i="4"/>
  <c r="H230" i="4"/>
  <c r="J230" i="4"/>
  <c r="K230" i="4"/>
  <c r="L230" i="4"/>
  <c r="M230" i="4"/>
  <c r="P230" i="4"/>
  <c r="Q230" i="4"/>
  <c r="R230" i="4"/>
  <c r="S230" i="4"/>
  <c r="G231" i="4"/>
  <c r="H231" i="4"/>
  <c r="J231" i="4"/>
  <c r="K231" i="4"/>
  <c r="L231" i="4"/>
  <c r="M231" i="4"/>
  <c r="P231" i="4"/>
  <c r="Q231" i="4"/>
  <c r="R231" i="4"/>
  <c r="S231" i="4"/>
  <c r="G232" i="4"/>
  <c r="H232" i="4"/>
  <c r="J232" i="4"/>
  <c r="K232" i="4"/>
  <c r="L232" i="4"/>
  <c r="M232" i="4"/>
  <c r="P232" i="4"/>
  <c r="Q232" i="4"/>
  <c r="R232" i="4"/>
  <c r="S232" i="4"/>
  <c r="G233" i="4"/>
  <c r="H233" i="4"/>
  <c r="J233" i="4"/>
  <c r="K233" i="4"/>
  <c r="L233" i="4"/>
  <c r="M233" i="4"/>
  <c r="P233" i="4"/>
  <c r="Q233" i="4"/>
  <c r="R233" i="4"/>
  <c r="S233" i="4"/>
  <c r="G234" i="4"/>
  <c r="H234" i="4"/>
  <c r="J234" i="4"/>
  <c r="K234" i="4"/>
  <c r="L234" i="4"/>
  <c r="M234" i="4"/>
  <c r="P234" i="4"/>
  <c r="Q234" i="4"/>
  <c r="R234" i="4"/>
  <c r="S234" i="4"/>
  <c r="G235" i="4"/>
  <c r="G245" i="4"/>
  <c r="H235" i="4"/>
  <c r="H245" i="4"/>
  <c r="J235" i="4"/>
  <c r="J245" i="4"/>
  <c r="K235" i="4"/>
  <c r="K245" i="4"/>
  <c r="L235" i="4"/>
  <c r="L245" i="4"/>
  <c r="M235" i="4"/>
  <c r="M245" i="4"/>
  <c r="P235" i="4"/>
  <c r="P245" i="4"/>
  <c r="Q235" i="4"/>
  <c r="Q245" i="4"/>
  <c r="R235" i="4"/>
  <c r="R245" i="4"/>
  <c r="S235" i="4"/>
  <c r="S245" i="4"/>
  <c r="H219" i="4"/>
  <c r="H254" i="4"/>
  <c r="J219" i="4"/>
  <c r="J254" i="4"/>
  <c r="K219" i="4"/>
  <c r="K254" i="4"/>
  <c r="L219" i="4"/>
  <c r="L254" i="4"/>
  <c r="M219" i="4"/>
  <c r="M254" i="4"/>
  <c r="P219" i="4"/>
  <c r="P254" i="4"/>
  <c r="Q219" i="4"/>
  <c r="Q254" i="4"/>
  <c r="R219" i="4"/>
  <c r="R254" i="4"/>
  <c r="S219" i="4"/>
  <c r="S254" i="4"/>
  <c r="G219" i="4"/>
  <c r="G254" i="4"/>
  <c r="J12" i="13"/>
  <c r="J17" i="13"/>
  <c r="J16" i="13"/>
  <c r="J7" i="13"/>
  <c r="J15" i="13"/>
  <c r="J21" i="13"/>
  <c r="J14" i="13"/>
  <c r="J19" i="13"/>
  <c r="J10" i="13"/>
  <c r="J6" i="13"/>
  <c r="J22" i="13"/>
  <c r="J20" i="13"/>
  <c r="J23" i="13"/>
  <c r="J18" i="13"/>
  <c r="J9" i="13"/>
  <c r="J5" i="13"/>
  <c r="J11" i="13"/>
  <c r="J8" i="13"/>
  <c r="J13" i="13"/>
  <c r="D12" i="13"/>
  <c r="D18" i="13"/>
  <c r="D15" i="13"/>
  <c r="D17" i="13"/>
  <c r="D8" i="13"/>
  <c r="D10" i="13"/>
  <c r="D13" i="13"/>
  <c r="D19" i="13"/>
  <c r="D16" i="13"/>
  <c r="D20" i="13"/>
  <c r="D5" i="13"/>
  <c r="D9" i="13"/>
  <c r="D21" i="13"/>
  <c r="D11" i="13"/>
  <c r="D22" i="13"/>
  <c r="D14" i="13"/>
  <c r="D6" i="13"/>
  <c r="D7" i="13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55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55" i="8"/>
  <c r="F72" i="8"/>
  <c r="D72" i="8"/>
  <c r="H72" i="8"/>
  <c r="E72" i="8"/>
  <c r="I72" i="8"/>
  <c r="C72" i="8"/>
  <c r="G72" i="8"/>
  <c r="F47" i="8"/>
  <c r="E47" i="8"/>
  <c r="D47" i="8"/>
  <c r="C47" i="8"/>
  <c r="E46" i="8"/>
  <c r="D46" i="8"/>
  <c r="E26" i="6"/>
  <c r="F24" i="6"/>
  <c r="F22" i="6"/>
  <c r="F20" i="6"/>
  <c r="D3" i="8"/>
  <c r="D10" i="8"/>
  <c r="D15" i="8"/>
  <c r="D9" i="8"/>
  <c r="D4" i="8"/>
  <c r="D8" i="8"/>
  <c r="D12" i="8"/>
  <c r="D17" i="8"/>
  <c r="D6" i="8"/>
  <c r="D11" i="8"/>
  <c r="D5" i="8"/>
  <c r="D14" i="8"/>
  <c r="D13" i="8"/>
  <c r="D16" i="8"/>
  <c r="D18" i="8"/>
  <c r="D2" i="8"/>
  <c r="D7" i="8"/>
  <c r="C3" i="8"/>
  <c r="C10" i="8"/>
  <c r="C15" i="8"/>
  <c r="C9" i="8"/>
  <c r="C4" i="8"/>
  <c r="C8" i="8"/>
  <c r="C12" i="8"/>
  <c r="C17" i="8"/>
  <c r="C6" i="8"/>
  <c r="C11" i="8"/>
  <c r="C5" i="8"/>
  <c r="C14" i="8"/>
  <c r="C13" i="8"/>
  <c r="E13" i="8"/>
  <c r="C16" i="8"/>
  <c r="C18" i="8"/>
  <c r="C2" i="8"/>
  <c r="C7" i="8"/>
  <c r="E7" i="8"/>
  <c r="E6" i="8"/>
  <c r="E18" i="8"/>
  <c r="E12" i="8"/>
  <c r="E5" i="8"/>
  <c r="E15" i="8"/>
  <c r="E3" i="8"/>
  <c r="E16" i="8"/>
  <c r="E4" i="8"/>
  <c r="E11" i="8"/>
  <c r="E2" i="8"/>
  <c r="E17" i="8"/>
  <c r="E8" i="8"/>
  <c r="E10" i="8"/>
  <c r="E14" i="8"/>
  <c r="F46" i="8"/>
  <c r="E9" i="8"/>
  <c r="E237" i="4"/>
  <c r="H280" i="4"/>
  <c r="G280" i="4"/>
  <c r="F280" i="4"/>
  <c r="H237" i="4"/>
  <c r="H247" i="4"/>
  <c r="G237" i="4"/>
  <c r="G247" i="4"/>
  <c r="Q237" i="4"/>
  <c r="Q247" i="4"/>
  <c r="P237" i="4"/>
  <c r="P247" i="4"/>
  <c r="C277" i="4"/>
  <c r="E280" i="4"/>
</calcChain>
</file>

<file path=xl/sharedStrings.xml><?xml version="1.0" encoding="utf-8"?>
<sst xmlns="http://schemas.openxmlformats.org/spreadsheetml/2006/main" count="2520" uniqueCount="270">
  <si>
    <t>Reporting Period</t>
  </si>
  <si>
    <t xml:space="preserve">Reporting hospital </t>
  </si>
  <si>
    <t xml:space="preserve">Average Wait (weeks) for new routine patients </t>
  </si>
  <si>
    <t>Local consultant</t>
  </si>
  <si>
    <t xml:space="preserve">Visiting specialist </t>
  </si>
  <si>
    <t>Proportion (%) of patients waiting over the planned time for their follow up appointment</t>
  </si>
  <si>
    <t xml:space="preserve">Average waiting time from the planned appointment to the actual follow up appointment for patients waiting more thanthe planned time for their follow up appointment </t>
  </si>
  <si>
    <t>Total inpatient waiting list size</t>
  </si>
  <si>
    <t xml:space="preserve">Surgical </t>
  </si>
  <si>
    <t>Interventional</t>
  </si>
  <si>
    <t>Combined</t>
  </si>
  <si>
    <t>Number of patients dated</t>
  </si>
  <si>
    <t>Number of patients undated</t>
  </si>
  <si>
    <t>RTT wait (weeks) of longest waiting patient</t>
  </si>
  <si>
    <t>RTT Performance (%)</t>
  </si>
  <si>
    <t>Key Updates</t>
  </si>
  <si>
    <t xml:space="preserve">Risks / Concerns to Escalate to Network </t>
  </si>
  <si>
    <t>Actions / Support Required from Network</t>
  </si>
  <si>
    <t>Q1 (Apr-Jun '20)</t>
  </si>
  <si>
    <t>Q2 (Jul-Sept '20)</t>
  </si>
  <si>
    <t>Q3 (Oct- Dec'20)</t>
  </si>
  <si>
    <t xml:space="preserve">Q4 (Jan-Mar'21) </t>
  </si>
  <si>
    <t>DNA Rate (%)</t>
  </si>
  <si>
    <t xml:space="preserve">Cardiff and Vale University Health Board  </t>
  </si>
  <si>
    <t>Royal Cornwall Hospital (Truro)</t>
  </si>
  <si>
    <t>Musgrove Park Hospital NHSFT (Taunton)</t>
  </si>
  <si>
    <t>Gloucester Hospitals NHSFT</t>
  </si>
  <si>
    <t>Great Western Hospital NHSFT (Swindon)</t>
  </si>
  <si>
    <t xml:space="preserve">Royal United Hospital (Bath) </t>
  </si>
  <si>
    <t>North Devon Healthcare Trust (Barnstaple)</t>
  </si>
  <si>
    <t>Torbay and South Devon NHSFT</t>
  </si>
  <si>
    <t xml:space="preserve">Plymouth Hospitals NHS Trust </t>
  </si>
  <si>
    <t>Royal Devon and Exeter NHSFT</t>
  </si>
  <si>
    <t>Hywel Dda University Health Board</t>
  </si>
  <si>
    <t xml:space="preserve">Cwm Taf Morgannwg University Health Board </t>
  </si>
  <si>
    <t xml:space="preserve">Aneurin Bevan University Health Board </t>
  </si>
  <si>
    <t xml:space="preserve">Swansea Bay University Health Board </t>
  </si>
  <si>
    <t xml:space="preserve">University Hospitals Bristol  NHS Foundation Trust (NHSFT) </t>
  </si>
  <si>
    <t xml:space="preserve">Network Total </t>
  </si>
  <si>
    <t>Graph1</t>
  </si>
  <si>
    <t>Q1</t>
  </si>
  <si>
    <t>Q2</t>
  </si>
  <si>
    <t>Q3</t>
  </si>
  <si>
    <t>Q4</t>
  </si>
  <si>
    <t xml:space="preserve">Q1 </t>
  </si>
  <si>
    <t>Year to Date</t>
  </si>
  <si>
    <t>Graphs</t>
  </si>
  <si>
    <t>Local Consultant</t>
  </si>
  <si>
    <t xml:space="preserve">Visiting Consultant </t>
  </si>
  <si>
    <t>Adults</t>
  </si>
  <si>
    <t xml:space="preserve">Paediatrics </t>
  </si>
  <si>
    <t xml:space="preserve">Outpatients </t>
  </si>
  <si>
    <t>Contents</t>
  </si>
  <si>
    <t>Unit</t>
  </si>
  <si>
    <t>University Hospitals Bristol</t>
  </si>
  <si>
    <t>Truro</t>
  </si>
  <si>
    <t>Taunton, Musgrove Park</t>
  </si>
  <si>
    <t>Royal Devon &amp; Exeter</t>
  </si>
  <si>
    <t>Gloucester/Cheltenham</t>
  </si>
  <si>
    <t xml:space="preserve">Swindon </t>
  </si>
  <si>
    <t>Barnstaple</t>
  </si>
  <si>
    <t xml:space="preserve">Torbay </t>
  </si>
  <si>
    <t>Plymouth</t>
  </si>
  <si>
    <t>Cardiff</t>
  </si>
  <si>
    <t xml:space="preserve">Nevill Hall, Aneurin Bevan UHB </t>
  </si>
  <si>
    <t>Royal Gwent, Newport, Aneurin Bevan UHB</t>
  </si>
  <si>
    <t>Royal Glamorgan, Cwm Taf Morgannwg UHB</t>
  </si>
  <si>
    <t>Prince Charles, Cwm Taf Morgannwg UHB</t>
  </si>
  <si>
    <t>Princess of Wales, Cwm Taf Morgannwg UHB</t>
  </si>
  <si>
    <t>Singleton Hospital, Swansea Bay UHB</t>
  </si>
  <si>
    <t>Hywel Dda UHB</t>
  </si>
  <si>
    <t>Truro (Royal Cornwall NHST)</t>
  </si>
  <si>
    <t>Swindon</t>
  </si>
  <si>
    <t>Barnstaple (North Devon NHST)</t>
  </si>
  <si>
    <t>Bath</t>
  </si>
  <si>
    <t>Torbay (South Devon NHST)</t>
  </si>
  <si>
    <t>Nevill Hall, Aneurin Bevan UHB</t>
  </si>
  <si>
    <t>Princess of Wales, Bridgend, Cwm Taf Morgannwg UHB</t>
  </si>
  <si>
    <t>Glangwili General, Hywel Dda UHB</t>
  </si>
  <si>
    <t>Withybush General, Hywel Dda UHB</t>
  </si>
  <si>
    <t>NOTE</t>
  </si>
  <si>
    <t>Data accurate as of date of provision</t>
  </si>
  <si>
    <t>Visiting Consultant</t>
  </si>
  <si>
    <t>Adults / Paediatrics</t>
  </si>
  <si>
    <t>England / Wales</t>
  </si>
  <si>
    <t>Adult</t>
  </si>
  <si>
    <t>England</t>
  </si>
  <si>
    <t>Wales</t>
  </si>
  <si>
    <t>Paediatric</t>
  </si>
  <si>
    <t xml:space="preserve">New Outpatient Wait Times </t>
  </si>
  <si>
    <t>Local Consultant Wait (weeks) for new patients</t>
  </si>
  <si>
    <t>Visiting Specialist Wait (weeks) for new patients</t>
  </si>
  <si>
    <r>
      <rPr>
        <b/>
        <sz val="11"/>
        <color theme="0"/>
        <rFont val="Calibri"/>
        <family val="2"/>
        <scheme val="minor"/>
      </rPr>
      <t>Local Consultant</t>
    </r>
    <r>
      <rPr>
        <sz val="11"/>
        <color theme="0"/>
        <rFont val="Calibri"/>
        <family val="2"/>
        <scheme val="minor"/>
      </rPr>
      <t xml:space="preserve"> Wait (weeks) for new patients</t>
    </r>
  </si>
  <si>
    <r>
      <rPr>
        <b/>
        <sz val="11"/>
        <color theme="0"/>
        <rFont val="Calibri"/>
        <family val="2"/>
        <scheme val="minor"/>
      </rPr>
      <t>Visiting Specialist</t>
    </r>
    <r>
      <rPr>
        <sz val="11"/>
        <color theme="0"/>
        <rFont val="Calibri"/>
        <family val="2"/>
        <scheme val="minor"/>
      </rPr>
      <t xml:space="preserve"> Wait (weeks) for new patients</t>
    </r>
  </si>
  <si>
    <t xml:space="preserve">Follow up Backlogs </t>
  </si>
  <si>
    <t>Total No.</t>
  </si>
  <si>
    <t>3-5 mths (%)</t>
  </si>
  <si>
    <t>6-11 mths (%)</t>
  </si>
  <si>
    <t>≥12 mths (%)</t>
  </si>
  <si>
    <r>
      <t xml:space="preserve">Visiting Specialist Consultant
</t>
    </r>
    <r>
      <rPr>
        <sz val="10"/>
        <color theme="0"/>
        <rFont val="Calibri"/>
        <family val="2"/>
        <scheme val="minor"/>
      </rPr>
      <t>Overdue follow-up backlogs - Local consultant at end of reporting quarter</t>
    </r>
  </si>
  <si>
    <r>
      <t xml:space="preserve">Local Consultant 
</t>
    </r>
    <r>
      <rPr>
        <sz val="10"/>
        <color theme="0"/>
        <rFont val="Calibri"/>
        <family val="2"/>
        <scheme val="minor"/>
      </rPr>
      <t>Overdue follow-up backlogs - local consultant at end of reporting quarter</t>
    </r>
  </si>
  <si>
    <t xml:space="preserve">Paeds </t>
  </si>
  <si>
    <t xml:space="preserve">Follow-up Backlogs </t>
  </si>
  <si>
    <t xml:space="preserve">Total </t>
  </si>
  <si>
    <t>3 to 5 months</t>
  </si>
  <si>
    <t>6 to 11 months</t>
  </si>
  <si>
    <t>≥12 months</t>
  </si>
  <si>
    <t>Total</t>
  </si>
  <si>
    <t>3-5 mnth</t>
  </si>
  <si>
    <t>6 -11 mnth</t>
  </si>
  <si>
    <t>≥12mnt</t>
  </si>
  <si>
    <t>5 -11 mnth</t>
  </si>
  <si>
    <t>Visiting consultant</t>
  </si>
  <si>
    <t>DNA rates (%)</t>
  </si>
  <si>
    <t>New OP wait (weeks)for new patients</t>
  </si>
  <si>
    <t xml:space="preserve">Follow-up Backlog (overdue follow-up backlogs - end of reporting quarter) </t>
  </si>
  <si>
    <t xml:space="preserve">New Outpatient Wait times (weeks) </t>
  </si>
  <si>
    <t>New Outpatient Wait Times (weeks)</t>
  </si>
  <si>
    <t>Q2 - Jul to Sep</t>
  </si>
  <si>
    <t>Q1 - Apr to Jun</t>
  </si>
  <si>
    <t>Q3 - Oct to Dec</t>
  </si>
  <si>
    <t>Q4 - Jan to Mar</t>
  </si>
  <si>
    <t>CHDN Red Colour</t>
  </si>
  <si>
    <t xml:space="preserve">Network Average </t>
  </si>
  <si>
    <t xml:space="preserve">Follow up backlogs </t>
  </si>
  <si>
    <t>3-5 mnt</t>
  </si>
  <si>
    <t>6-11 mnt</t>
  </si>
  <si>
    <t>&gt;12</t>
  </si>
  <si>
    <t xml:space="preserve">DNA range over time </t>
  </si>
  <si>
    <r>
      <t xml:space="preserve">South Wales and South West 
</t>
    </r>
    <r>
      <rPr>
        <b/>
        <sz val="22"/>
        <color theme="0"/>
        <rFont val="Calibri"/>
        <family val="2"/>
        <scheme val="minor"/>
      </rPr>
      <t>Congential Heart Disease Network</t>
    </r>
  </si>
  <si>
    <t>Bristol, Bristol Heart Institute</t>
  </si>
  <si>
    <t>Truro, Royal Cornwall Hospital</t>
  </si>
  <si>
    <t>Exeter, Royal Devon and Exeter Hospital</t>
  </si>
  <si>
    <t xml:space="preserve">Swindon, Great Weston Hospital </t>
  </si>
  <si>
    <t>Barnstaple, North Devon District Hospital</t>
  </si>
  <si>
    <t>Plymouth, Derriford Hospital</t>
  </si>
  <si>
    <t>Cardiff, University Hospital of Wales</t>
  </si>
  <si>
    <t xml:space="preserve">Llantrisant, Royal Glamorgan Hospital </t>
  </si>
  <si>
    <t>Merthyr Tydfil, Prince Charles Hospital</t>
  </si>
  <si>
    <t>Swansea, Singleton Hospital</t>
  </si>
  <si>
    <t xml:space="preserve">Adults </t>
  </si>
  <si>
    <t xml:space="preserve">Carmarthen, Glangwilli General Hospital </t>
  </si>
  <si>
    <t>Swindon, Great Weston Hospital</t>
  </si>
  <si>
    <t xml:space="preserve">Torquay, Torbay General District Hospital </t>
  </si>
  <si>
    <t>Cardiff, Noah’s Ark Children’s Hospital</t>
  </si>
  <si>
    <t>Bridgend, Princess of Wales Hospital</t>
  </si>
  <si>
    <t xml:space="preserve"> </t>
  </si>
  <si>
    <t>Gloucester, Gloucestershire Hospitals</t>
  </si>
  <si>
    <t xml:space="preserve">Taunton, Musgrove Park Hospital </t>
  </si>
  <si>
    <t xml:space="preserve">Torquay, Torbay District General Hospital </t>
  </si>
  <si>
    <t>Abergavenny, Nevill Hall Hospital</t>
  </si>
  <si>
    <t xml:space="preserve">Haverford West, Withybush Hospital </t>
  </si>
  <si>
    <t xml:space="preserve">Newport, Royal Gwent Hospital </t>
  </si>
  <si>
    <t xml:space="preserve">Swansea, Singleton Hospital </t>
  </si>
  <si>
    <t xml:space="preserve">Bristol, Bristol Royal Hospital for Children </t>
  </si>
  <si>
    <t xml:space="preserve">Barnstaple, North Devon District Hospital </t>
  </si>
  <si>
    <t xml:space="preserve">Bath, Royal United Hospital </t>
  </si>
  <si>
    <t xml:space="preserve">Exeter, Royal Devon and Exeter Hospital </t>
  </si>
  <si>
    <t xml:space="preserve">Gloucester, Gloucestershire Hospitals </t>
  </si>
  <si>
    <t xml:space="preserve">Plymouth, Derriford Hospital </t>
  </si>
  <si>
    <t xml:space="preserve">Truro, Royal Cornwall Hospital </t>
  </si>
  <si>
    <t xml:space="preserve">Haverfordwest, Withybush Hospital </t>
  </si>
  <si>
    <t xml:space="preserve">ADULT </t>
  </si>
  <si>
    <t>PAEDIATRICS</t>
  </si>
  <si>
    <t>Unit Level</t>
  </si>
  <si>
    <t xml:space="preserve">England  </t>
  </si>
  <si>
    <r>
      <t>Unit level Year to Date:</t>
    </r>
    <r>
      <rPr>
        <b/>
        <sz val="14"/>
        <color theme="0"/>
        <rFont val="Calibri"/>
        <family val="2"/>
      </rPr>
      <t xml:space="preserve"> Paediatric Outpatients </t>
    </r>
  </si>
  <si>
    <t xml:space="preserve">Paediatrics - Local consultant </t>
  </si>
  <si>
    <t xml:space="preserve">Paediatrics - Visiting consultant </t>
  </si>
  <si>
    <t xml:space="preserve">DNA </t>
  </si>
  <si>
    <t xml:space="preserve">ADULT local consultant </t>
  </si>
  <si>
    <t xml:space="preserve">ADULT visiting consultant </t>
  </si>
  <si>
    <t xml:space="preserve">Paediatrics Local Consultant </t>
  </si>
  <si>
    <t xml:space="preserve">Paediatrics Visiting Consultant </t>
  </si>
  <si>
    <t xml:space="preserve">Paediatrics DNA </t>
  </si>
  <si>
    <t xml:space="preserve">DNA Range </t>
  </si>
  <si>
    <t xml:space="preserve">Visiting consultant </t>
  </si>
  <si>
    <t>DNA Range</t>
  </si>
  <si>
    <t>≥18 wks</t>
  </si>
  <si>
    <t>13-17 wks</t>
  </si>
  <si>
    <t>≤12 wks</t>
  </si>
  <si>
    <t>≥20%</t>
  </si>
  <si>
    <t>10-19%</t>
  </si>
  <si>
    <t>&lt;10%</t>
  </si>
  <si>
    <t>≥50%</t>
  </si>
  <si>
    <t>&lt;50%</t>
  </si>
  <si>
    <t>RAG RATINGS: Set by Network</t>
  </si>
  <si>
    <t>For more information on rag ratings please click here</t>
  </si>
  <si>
    <r>
      <t>Unit level Year to Date:</t>
    </r>
    <r>
      <rPr>
        <b/>
        <sz val="14"/>
        <color theme="0"/>
        <rFont val="Calibri"/>
        <family val="2"/>
      </rPr>
      <t xml:space="preserve"> Adults Outpatients </t>
    </r>
  </si>
  <si>
    <t xml:space="preserve">Drop downs </t>
  </si>
  <si>
    <r>
      <rPr>
        <b/>
        <sz val="11"/>
        <color theme="1"/>
        <rFont val="Calibri"/>
        <family val="2"/>
        <scheme val="minor"/>
      </rPr>
      <t>Adults</t>
    </r>
    <r>
      <rPr>
        <sz val="11"/>
        <color theme="1"/>
        <rFont val="Calibri"/>
        <family val="2"/>
        <scheme val="minor"/>
      </rPr>
      <t xml:space="preserve"> - Local consultant </t>
    </r>
  </si>
  <si>
    <t xml:space="preserve">Adults - Visiting consultant </t>
  </si>
  <si>
    <t xml:space="preserve">Adults DNA </t>
  </si>
  <si>
    <t>Quarter One 2020/21</t>
  </si>
  <si>
    <t>3-5 months</t>
  </si>
  <si>
    <t>6 -11 months</t>
  </si>
  <si>
    <t>Return to Contents</t>
  </si>
  <si>
    <r>
      <rPr>
        <sz val="18"/>
        <color theme="0"/>
        <rFont val="Calibri"/>
        <family val="2"/>
      </rPr>
      <t>South Wales and South West  CHD Network</t>
    </r>
    <r>
      <rPr>
        <b/>
        <sz val="18"/>
        <color theme="0"/>
        <rFont val="Calibri"/>
        <family val="2"/>
      </rPr>
      <t xml:space="preserve"> Outpatients Dashboard Graphs </t>
    </r>
  </si>
  <si>
    <t xml:space="preserve">Number of overdue follow-up backlogs at the end of the quarter </t>
  </si>
  <si>
    <t xml:space="preserve">DNA Rate (%) </t>
  </si>
  <si>
    <t xml:space="preserve">Adult Services </t>
  </si>
  <si>
    <t>Click on the relevant box to be taken to the page</t>
  </si>
  <si>
    <t xml:space="preserve">Wait (weeks) for new patients at end of quarter </t>
  </si>
  <si>
    <t xml:space="preserve">Adults Outpatients Dashboard </t>
  </si>
  <si>
    <t xml:space="preserve">South Wales and South West CHD Network  </t>
  </si>
  <si>
    <t>Reporting period:  Q1</t>
  </si>
  <si>
    <t xml:space="preserve">Paediatrics Outpatients Dashboard </t>
  </si>
  <si>
    <t>Reporting period:  Q2</t>
  </si>
  <si>
    <t xml:space="preserve">Quarterly Dashboards </t>
  </si>
  <si>
    <t>Adult Services</t>
  </si>
  <si>
    <t xml:space="preserve">Graphs </t>
  </si>
  <si>
    <t xml:space="preserve">Year to Date Dashboards </t>
  </si>
  <si>
    <t>Quarter Two 2020/21</t>
  </si>
  <si>
    <t xml:space="preserve">Wait (weeks) for new patients to receive a first appointment with local and visiting consultant at the end of this quarter.  </t>
  </si>
  <si>
    <t xml:space="preserve">Paedeatrics </t>
  </si>
  <si>
    <t xml:space="preserve">Graph 2 Number of overdue follow-up backlogs at the end of the quarter </t>
  </si>
  <si>
    <t xml:space="preserve">Graph 3 DNA Rate (%) </t>
  </si>
  <si>
    <t xml:space="preserve">Year to Date graphs </t>
  </si>
  <si>
    <t xml:space="preserve">Order each table by the total value - low to high </t>
  </si>
  <si>
    <t xml:space="preserve">Order each table by the % value - low to high </t>
  </si>
  <si>
    <r>
      <t>Each column needs to be ordered seperately from high to low (</t>
    </r>
    <r>
      <rPr>
        <b/>
        <i/>
        <sz val="14"/>
        <color rgb="FFFF0000"/>
        <rFont val="Calibri"/>
        <family val="2"/>
        <scheme val="minor"/>
      </rPr>
      <t>do not</t>
    </r>
    <r>
      <rPr>
        <i/>
        <sz val="14"/>
        <color rgb="FFFF0000"/>
        <rFont val="Calibri"/>
        <family val="2"/>
        <scheme val="minor"/>
      </rPr>
      <t xml:space="preserve"> expand the selection when prompted). </t>
    </r>
  </si>
  <si>
    <t xml:space="preserve">Outpatients Dashboard 2020/21 </t>
  </si>
  <si>
    <t>Reporting Quarter</t>
  </si>
  <si>
    <t>Reporting Year</t>
  </si>
  <si>
    <t>Adults/Paeds</t>
  </si>
  <si>
    <t>0-2 mnth</t>
  </si>
  <si>
    <t>Total Follow up</t>
  </si>
  <si>
    <t>Total overdue &gt;3 mnth</t>
  </si>
  <si>
    <t>Total Overdue &gt;3 mnth</t>
  </si>
  <si>
    <t>0-2 mths (%)</t>
  </si>
  <si>
    <t>Total follow-up</t>
  </si>
  <si>
    <r>
      <t xml:space="preserve">Total follow-up </t>
    </r>
    <r>
      <rPr>
        <sz val="11"/>
        <color theme="0"/>
        <rFont val="Calibri"/>
        <family val="2"/>
      </rPr>
      <t>≥3 mths</t>
    </r>
  </si>
  <si>
    <r>
      <t xml:space="preserve">Paediatrics Outpatients Dashboard: </t>
    </r>
    <r>
      <rPr>
        <sz val="18"/>
        <color indexed="8"/>
        <rFont val="Calibri"/>
        <family val="2"/>
      </rPr>
      <t>Reporting period:  Q4 (Jan -Mar 2021)</t>
    </r>
  </si>
  <si>
    <r>
      <t xml:space="preserve">Paediatrics Outpatients Dashboard: </t>
    </r>
    <r>
      <rPr>
        <sz val="18"/>
        <color indexed="8"/>
        <rFont val="Calibri"/>
        <family val="2"/>
      </rPr>
      <t>Reporting period:  Q3 (Oct -Dec 2020)</t>
    </r>
  </si>
  <si>
    <t xml:space="preserve">Outpatient reporting template description </t>
  </si>
  <si>
    <t xml:space="preserve">Measure definitiation </t>
  </si>
  <si>
    <t>Targets</t>
  </si>
  <si>
    <t xml:space="preserve">Proposed changes </t>
  </si>
  <si>
    <t>Waiting time (weeks) for new patients (local consultant and visiting specialist) at end of reporting quarter</t>
  </si>
  <si>
    <t>Local consultant: Waiting time (weeks) for new routine patients (local consultant)</t>
  </si>
  <si>
    <t>≥18wks</t>
  </si>
  <si>
    <t>12-18wks</t>
  </si>
  <si>
    <t>≤12wks</t>
  </si>
  <si>
    <t xml:space="preserve">Red, Amber and Green targets based on NHS England RTT targets. Please note that WHSSC/NHS Wales performance RTT target is 16 weeks </t>
  </si>
  <si>
    <t>Visiting specialist: Waiting time (weeks) for new routine patients</t>
  </si>
  <si>
    <t>Overdue Follow up backlogs - local consultant at end of reporting quarter</t>
  </si>
  <si>
    <t>Total no. of overdue follow ups (local consultant)</t>
  </si>
  <si>
    <t>No. &amp; % of overdue follow ups; 3-5 months</t>
  </si>
  <si>
    <t>No. &amp; % of overdue follow ups; 6-12 months</t>
  </si>
  <si>
    <r>
      <t xml:space="preserve">No. &amp; % of overdue follow ups; </t>
    </r>
    <r>
      <rPr>
        <sz val="11"/>
        <color theme="1"/>
        <rFont val="Calibri"/>
        <family val="2"/>
      </rPr>
      <t>≥12</t>
    </r>
    <r>
      <rPr>
        <sz val="11"/>
        <color theme="1"/>
        <rFont val="Calibri"/>
        <family val="2"/>
        <scheme val="minor"/>
      </rPr>
      <t xml:space="preserve"> months</t>
    </r>
  </si>
  <si>
    <t>n/a</t>
  </si>
  <si>
    <t xml:space="preserve">Previously measures follow up waiting times, wide variation on how this was measured, often an estimate. Easier for providers to access total nos. in follow up backlog </t>
  </si>
  <si>
    <t>Overdue Follow up backlogs - visiting specialist at end of reporting quarter</t>
  </si>
  <si>
    <t>DNA rate (%) - local consultant for reporting quarter</t>
  </si>
  <si>
    <t>DNA rate (%) - visiting specialist for reporting quarter</t>
  </si>
  <si>
    <t xml:space="preserve">% of patients/appointments recorded as a DNA local consultant appointment </t>
  </si>
  <si>
    <t xml:space="preserve">% of patients/appointments recorded as a DNA visiting specialist appointment </t>
  </si>
  <si>
    <t xml:space="preserve">Previously this had been merged into one figure for DNA rate that merged DNA rates for both local consultant and visiting consultant. New dashboard seperates this out. </t>
  </si>
  <si>
    <r>
      <t xml:space="preserve">Adults Outpatients Dashboard: </t>
    </r>
    <r>
      <rPr>
        <sz val="18"/>
        <color indexed="8"/>
        <rFont val="Calibri"/>
        <family val="2"/>
      </rPr>
      <t>Reporting period:  Q3 (Oct -Dec 2020)</t>
    </r>
  </si>
  <si>
    <r>
      <t xml:space="preserve">Adults Outpatients Dashboard: </t>
    </r>
    <r>
      <rPr>
        <sz val="18"/>
        <color indexed="8"/>
        <rFont val="Calibri"/>
        <family val="2"/>
      </rPr>
      <t>Reporting period:  Q4 (Jan - Mar 2021)</t>
    </r>
  </si>
  <si>
    <t>Adults DNA</t>
  </si>
  <si>
    <t>Quarter 3 (Oct to Dec) 2020/21</t>
  </si>
  <si>
    <t>N/A</t>
  </si>
  <si>
    <t xml:space="preserve">Q3 - Oct to Dec </t>
  </si>
  <si>
    <t>na</t>
  </si>
  <si>
    <t>14-16</t>
  </si>
  <si>
    <t>For further information please contact;</t>
  </si>
  <si>
    <t>Cat McElvaney, CHD Network Manager  (Cat.Mcelvaney@uhbw.nhs.uk)</t>
  </si>
  <si>
    <t>Rachel Burrows, CHD Network Support manager  (Rachel.Burrows2@uhbw.nhs.uk)</t>
  </si>
  <si>
    <t>Paediatric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</si>
</sst>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(0%\)"/>
    <numFmt numFmtId="165" formatCode="0.0"/>
    <numFmt numFmtId="166" formatCode="0.0%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sz val="10"/>
      <color indexed="8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0"/>
      <name val="Calibri"/>
      <family val="2"/>
    </font>
    <font>
      <sz val="12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7C2855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  <font>
      <b/>
      <u/>
      <sz val="11"/>
      <color indexed="8"/>
      <name val="Calibri"/>
      <family val="2"/>
    </font>
    <font>
      <sz val="11"/>
      <color theme="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8"/>
      <color theme="0"/>
      <name val="Calibri"/>
      <family val="2"/>
    </font>
    <font>
      <sz val="11"/>
      <color rgb="FF1F497D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sz val="11"/>
      <color rgb="FF9C6500"/>
      <name val="Calibri"/>
      <family val="2"/>
    </font>
    <font>
      <b/>
      <sz val="11"/>
      <color indexed="8"/>
      <name val="Calibri"/>
      <family val="2"/>
    </font>
    <font>
      <i/>
      <u/>
      <sz val="11"/>
      <color rgb="FF7C2855"/>
      <name val="Calibri"/>
      <family val="2"/>
      <scheme val="minor"/>
    </font>
    <font>
      <b/>
      <sz val="18"/>
      <color rgb="FF7C2855"/>
      <name val="Calibri"/>
      <family val="2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</font>
    <font>
      <b/>
      <sz val="16"/>
      <color rgb="FF7C2855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rgb="FF7C2855"/>
      <name val="Calibri"/>
      <family val="2"/>
      <scheme val="minor"/>
    </font>
    <font>
      <b/>
      <sz val="20"/>
      <color indexed="8"/>
      <name val="Calibri"/>
      <family val="2"/>
    </font>
    <font>
      <sz val="10"/>
      <color rgb="FF9C6500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4"/>
      <color theme="0"/>
      <name val="Calibri"/>
      <family val="2"/>
      <scheme val="minor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b/>
      <sz val="12"/>
      <color theme="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C2855"/>
        <bgColor indexed="64"/>
      </patternFill>
    </fill>
    <fill>
      <patternFill patternType="solid">
        <fgColor rgb="FFF1D3E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307C"/>
        <bgColor indexed="64"/>
      </patternFill>
    </fill>
  </fills>
  <borders count="71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n">
        <color rgb="FF7C2855"/>
      </left>
      <right/>
      <top style="thin">
        <color rgb="FF7C2855"/>
      </top>
      <bottom/>
      <diagonal/>
    </border>
    <border>
      <left/>
      <right/>
      <top style="thin">
        <color rgb="FF7C2855"/>
      </top>
      <bottom/>
      <diagonal/>
    </border>
    <border>
      <left/>
      <right style="thin">
        <color rgb="FF7C2855"/>
      </right>
      <top style="thin">
        <color rgb="FF7C2855"/>
      </top>
      <bottom/>
      <diagonal/>
    </border>
    <border>
      <left style="thin">
        <color rgb="FF7C2855"/>
      </left>
      <right/>
      <top/>
      <bottom/>
      <diagonal/>
    </border>
    <border>
      <left/>
      <right style="thin">
        <color rgb="FF7C2855"/>
      </right>
      <top/>
      <bottom/>
      <diagonal/>
    </border>
    <border>
      <left style="thin">
        <color rgb="FF7C2855"/>
      </left>
      <right/>
      <top/>
      <bottom style="thin">
        <color rgb="FF7C2855"/>
      </bottom>
      <diagonal/>
    </border>
    <border>
      <left/>
      <right/>
      <top/>
      <bottom style="thin">
        <color rgb="FF7C2855"/>
      </bottom>
      <diagonal/>
    </border>
    <border>
      <left/>
      <right style="thin">
        <color rgb="FF7C2855"/>
      </right>
      <top/>
      <bottom style="thin">
        <color rgb="FF7C2855"/>
      </bottom>
      <diagonal/>
    </border>
    <border>
      <left style="thick">
        <color theme="0"/>
      </left>
      <right/>
      <top style="thick">
        <color theme="0"/>
      </top>
      <bottom style="hair">
        <color theme="0" tint="-0.34998626667073579"/>
      </bottom>
      <diagonal/>
    </border>
    <border>
      <left/>
      <right/>
      <top style="thick">
        <color theme="0"/>
      </top>
      <bottom style="hair">
        <color theme="0" tint="-0.34998626667073579"/>
      </bottom>
      <diagonal/>
    </border>
    <border>
      <left/>
      <right style="thick">
        <color theme="0"/>
      </right>
      <top style="thick">
        <color theme="0"/>
      </top>
      <bottom style="hair">
        <color theme="0" tint="-0.34998626667073579"/>
      </bottom>
      <diagonal/>
    </border>
    <border>
      <left style="thick">
        <color theme="0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ck">
        <color theme="0"/>
      </right>
      <top style="hair">
        <color theme="0" tint="-0.34998626667073579"/>
      </top>
      <bottom style="hair">
        <color theme="0" tint="-0.34998626667073579"/>
      </bottom>
      <diagonal/>
    </border>
    <border>
      <left style="thick">
        <color theme="0"/>
      </left>
      <right/>
      <top style="hair">
        <color theme="0" tint="-0.34998626667073579"/>
      </top>
      <bottom style="thick">
        <color theme="0"/>
      </bottom>
      <diagonal/>
    </border>
    <border>
      <left/>
      <right/>
      <top style="hair">
        <color theme="0" tint="-0.34998626667073579"/>
      </top>
      <bottom style="thick">
        <color theme="0"/>
      </bottom>
      <diagonal/>
    </border>
    <border>
      <left/>
      <right style="thick">
        <color theme="0"/>
      </right>
      <top style="hair">
        <color theme="0" tint="-0.34998626667073579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thick">
        <color theme="0"/>
      </right>
      <top style="hair">
        <color theme="0" tint="-0.34998626667073579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0"/>
      </bottom>
      <diagonal/>
    </border>
    <border>
      <left style="thin">
        <color rgb="FF7C2855"/>
      </left>
      <right/>
      <top style="medium">
        <color indexed="64"/>
      </top>
      <bottom style="thin">
        <color indexed="64"/>
      </bottom>
      <diagonal/>
    </border>
    <border>
      <left style="thin">
        <color rgb="FF7C2855"/>
      </left>
      <right/>
      <top style="thin">
        <color indexed="64"/>
      </top>
      <bottom style="medium">
        <color indexed="64"/>
      </bottom>
      <diagonal/>
    </border>
    <border>
      <left style="thin">
        <color rgb="FF7C2855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theme="1" tint="0.24994659260841701"/>
      </left>
      <right style="dashed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</borders>
  <cellStyleXfs count="9">
    <xf numFmtId="0" fontId="0" fillId="0" borderId="0"/>
    <xf numFmtId="0" fontId="1" fillId="0" borderId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9" fillId="0" borderId="0" applyNumberFormat="0" applyFill="0" applyBorder="0" applyAlignment="0" applyProtection="0"/>
    <xf numFmtId="0" fontId="26" fillId="0" borderId="0"/>
    <xf numFmtId="0" fontId="27" fillId="0" borderId="0"/>
    <xf numFmtId="9" fontId="1" fillId="0" borderId="0" applyFont="0" applyFill="0" applyBorder="0" applyAlignment="0" applyProtection="0"/>
  </cellStyleXfs>
  <cellXfs count="44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top"/>
    </xf>
    <xf numFmtId="0" fontId="6" fillId="2" borderId="0" xfId="0" applyFont="1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2" fillId="7" borderId="0" xfId="0" applyFont="1" applyFill="1"/>
    <xf numFmtId="0" fontId="0" fillId="9" borderId="0" xfId="0" applyFill="1"/>
    <xf numFmtId="0" fontId="12" fillId="9" borderId="0" xfId="0" applyFont="1" applyFill="1"/>
    <xf numFmtId="0" fontId="0" fillId="13" borderId="0" xfId="0" applyFill="1" applyAlignment="1">
      <alignment vertical="top"/>
    </xf>
    <xf numFmtId="0" fontId="0" fillId="13" borderId="0" xfId="0" applyFill="1"/>
    <xf numFmtId="9" fontId="3" fillId="0" borderId="0" xfId="1" applyNumberFormat="1" applyFont="1" applyAlignment="1" applyProtection="1">
      <alignment vertical="top"/>
      <protection hidden="1"/>
    </xf>
    <xf numFmtId="9" fontId="3" fillId="0" borderId="0" xfId="1" applyNumberFormat="1" applyFont="1" applyAlignment="1" applyProtection="1">
      <alignment horizontal="left" vertical="top"/>
      <protection hidden="1"/>
    </xf>
    <xf numFmtId="9" fontId="21" fillId="0" borderId="0" xfId="1" applyNumberFormat="1" applyFont="1" applyProtection="1">
      <protection hidden="1"/>
    </xf>
    <xf numFmtId="9" fontId="24" fillId="0" borderId="0" xfId="1" applyNumberFormat="1" applyFont="1" applyProtection="1">
      <protection hidden="1"/>
    </xf>
    <xf numFmtId="9" fontId="21" fillId="0" borderId="0" xfId="1" applyNumberFormat="1" applyFont="1" applyFill="1" applyBorder="1" applyProtection="1">
      <protection hidden="1"/>
    </xf>
    <xf numFmtId="9" fontId="4" fillId="0" borderId="0" xfId="1" applyNumberFormat="1" applyFont="1" applyFill="1" applyBorder="1" applyAlignment="1" applyProtection="1">
      <alignment horizontal="center" vertical="center"/>
      <protection hidden="1"/>
    </xf>
    <xf numFmtId="9" fontId="21" fillId="0" borderId="0" xfId="1" applyNumberFormat="1" applyFont="1" applyFill="1" applyProtection="1">
      <protection hidden="1"/>
    </xf>
    <xf numFmtId="1" fontId="25" fillId="0" borderId="0" xfId="1" applyNumberFormat="1" applyFont="1" applyProtection="1">
      <protection hidden="1"/>
    </xf>
    <xf numFmtId="2" fontId="21" fillId="0" borderId="0" xfId="1" applyNumberFormat="1" applyFont="1" applyProtection="1">
      <protection hidden="1"/>
    </xf>
    <xf numFmtId="0" fontId="23" fillId="0" borderId="0" xfId="0" applyFont="1" applyFill="1" applyBorder="1" applyProtection="1">
      <protection hidden="1"/>
    </xf>
    <xf numFmtId="0" fontId="23" fillId="0" borderId="0" xfId="0" applyFont="1" applyProtection="1">
      <protection hidden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13" borderId="1" xfId="0" applyFont="1" applyFill="1" applyBorder="1" applyAlignment="1">
      <alignment horizontal="left" vertical="center" wrapText="1" indent="1"/>
    </xf>
    <xf numFmtId="0" fontId="6" fillId="14" borderId="1" xfId="0" applyFont="1" applyFill="1" applyBorder="1" applyAlignment="1">
      <alignment horizontal="left" vertical="center" wrapText="1" indent="1"/>
    </xf>
    <xf numFmtId="0" fontId="6" fillId="13" borderId="1" xfId="2" applyFont="1" applyFill="1" applyBorder="1" applyAlignment="1">
      <alignment horizontal="left" vertical="center" wrapText="1" indent="1"/>
    </xf>
    <xf numFmtId="0" fontId="6" fillId="14" borderId="1" xfId="2" applyFont="1" applyFill="1" applyBorder="1" applyAlignment="1">
      <alignment horizontal="left" vertical="center" wrapText="1" indent="1"/>
    </xf>
    <xf numFmtId="0" fontId="23" fillId="13" borderId="1" xfId="0" applyFont="1" applyFill="1" applyBorder="1" applyAlignment="1">
      <alignment horizontal="left" vertical="center" wrapText="1" indent="1"/>
    </xf>
    <xf numFmtId="0" fontId="6" fillId="14" borderId="1" xfId="3" applyFont="1" applyFill="1" applyBorder="1" applyAlignment="1">
      <alignment horizontal="left" vertical="center" wrapText="1" indent="1"/>
    </xf>
    <xf numFmtId="0" fontId="6" fillId="13" borderId="1" xfId="4" applyFont="1" applyFill="1" applyBorder="1" applyAlignment="1">
      <alignment horizontal="left" vertical="center" wrapText="1" indent="1"/>
    </xf>
    <xf numFmtId="0" fontId="6" fillId="14" borderId="1" xfId="4" applyFont="1" applyFill="1" applyBorder="1" applyAlignment="1">
      <alignment horizontal="left" vertical="center" wrapText="1" indent="1"/>
    </xf>
    <xf numFmtId="0" fontId="6" fillId="13" borderId="1" xfId="3" applyFont="1" applyFill="1" applyBorder="1" applyAlignment="1">
      <alignment horizontal="left" vertical="center" wrapText="1" indent="1"/>
    </xf>
    <xf numFmtId="1" fontId="22" fillId="14" borderId="2" xfId="0" applyNumberFormat="1" applyFont="1" applyFill="1" applyBorder="1" applyAlignment="1" applyProtection="1">
      <alignment horizontal="right" vertical="center" wrapText="1"/>
      <protection hidden="1"/>
    </xf>
    <xf numFmtId="1" fontId="22" fillId="14" borderId="1" xfId="0" applyNumberFormat="1" applyFont="1" applyFill="1" applyBorder="1" applyAlignment="1" applyProtection="1">
      <alignment horizontal="center" vertical="center" wrapText="1"/>
      <protection hidden="1"/>
    </xf>
    <xf numFmtId="164" fontId="22" fillId="14" borderId="3" xfId="0" applyNumberFormat="1" applyFont="1" applyFill="1" applyBorder="1" applyAlignment="1" applyProtection="1">
      <alignment horizontal="left" vertical="center" wrapText="1"/>
      <protection hidden="1"/>
    </xf>
    <xf numFmtId="164" fontId="22" fillId="13" borderId="3" xfId="0" applyNumberFormat="1" applyFont="1" applyFill="1" applyBorder="1" applyAlignment="1" applyProtection="1">
      <alignment horizontal="left" vertical="center" wrapText="1"/>
      <protection hidden="1"/>
    </xf>
    <xf numFmtId="1" fontId="22" fillId="13" borderId="2" xfId="0" applyNumberFormat="1" applyFont="1" applyFill="1" applyBorder="1" applyAlignment="1" applyProtection="1">
      <alignment horizontal="right" vertical="center" wrapText="1"/>
      <protection hidden="1"/>
    </xf>
    <xf numFmtId="1" fontId="22" fillId="13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/>
    <xf numFmtId="0" fontId="2" fillId="0" borderId="0" xfId="0" applyFont="1"/>
    <xf numFmtId="1" fontId="0" fillId="0" borderId="0" xfId="0" applyNumberFormat="1"/>
    <xf numFmtId="0" fontId="2" fillId="13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1" fontId="0" fillId="0" borderId="0" xfId="0" applyNumberFormat="1" applyAlignment="1">
      <alignment horizontal="center" vertical="center" wrapText="1"/>
    </xf>
    <xf numFmtId="1" fontId="29" fillId="0" borderId="0" xfId="0" applyNumberFormat="1" applyFont="1" applyAlignment="1">
      <alignment horizontal="center" vertical="center" wrapText="1"/>
    </xf>
    <xf numFmtId="0" fontId="0" fillId="0" borderId="0" xfId="0" applyFont="1"/>
    <xf numFmtId="0" fontId="0" fillId="13" borderId="0" xfId="0" applyFont="1" applyFill="1"/>
    <xf numFmtId="0" fontId="0" fillId="0" borderId="0" xfId="0" applyFill="1"/>
    <xf numFmtId="9" fontId="31" fillId="0" borderId="0" xfId="1" applyNumberFormat="1" applyFont="1" applyAlignment="1" applyProtection="1">
      <protection hidden="1"/>
    </xf>
    <xf numFmtId="0" fontId="29" fillId="8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/>
    <xf numFmtId="9" fontId="0" fillId="0" borderId="0" xfId="0" applyNumberFormat="1" applyAlignment="1">
      <alignment horizontal="center" vertical="center" wrapText="1"/>
    </xf>
    <xf numFmtId="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left" vertical="top" wrapText="1"/>
    </xf>
    <xf numFmtId="1" fontId="0" fillId="3" borderId="0" xfId="0" applyNumberFormat="1" applyFill="1" applyAlignment="1">
      <alignment horizontal="center" vertical="center" wrapText="1"/>
    </xf>
    <xf numFmtId="0" fontId="2" fillId="3" borderId="0" xfId="0" applyFont="1" applyFill="1" applyAlignment="1">
      <alignment horizontal="left" vertical="top" wrapText="1"/>
    </xf>
    <xf numFmtId="1" fontId="0" fillId="2" borderId="0" xfId="0" applyNumberFormat="1" applyFill="1" applyAlignment="1">
      <alignment horizontal="center" vertical="center" wrapText="1"/>
    </xf>
    <xf numFmtId="0" fontId="33" fillId="0" borderId="0" xfId="0" applyFont="1" applyAlignment="1">
      <alignment vertical="center"/>
    </xf>
    <xf numFmtId="1" fontId="0" fillId="0" borderId="0" xfId="0" applyNumberFormat="1" applyFill="1" applyAlignment="1">
      <alignment horizontal="center" vertical="center" wrapText="1"/>
    </xf>
    <xf numFmtId="0" fontId="7" fillId="15" borderId="0" xfId="0" applyFont="1" applyFill="1" applyAlignment="1">
      <alignment horizontal="center" vertical="center"/>
    </xf>
    <xf numFmtId="0" fontId="7" fillId="15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6" fillId="13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6" fillId="13" borderId="1" xfId="2" applyFont="1" applyFill="1" applyBorder="1" applyAlignment="1">
      <alignment horizontal="center" vertical="center" wrapText="1"/>
    </xf>
    <xf numFmtId="0" fontId="6" fillId="14" borderId="1" xfId="2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 wrapText="1"/>
    </xf>
    <xf numFmtId="0" fontId="6" fillId="14" borderId="1" xfId="3" applyFont="1" applyFill="1" applyBorder="1" applyAlignment="1">
      <alignment horizontal="center" vertical="center" wrapText="1"/>
    </xf>
    <xf numFmtId="0" fontId="6" fillId="13" borderId="1" xfId="4" applyFont="1" applyFill="1" applyBorder="1" applyAlignment="1">
      <alignment horizontal="center" vertical="center" wrapText="1"/>
    </xf>
    <xf numFmtId="0" fontId="6" fillId="14" borderId="1" xfId="4" applyFont="1" applyFill="1" applyBorder="1" applyAlignment="1">
      <alignment horizontal="center" vertical="center" wrapText="1"/>
    </xf>
    <xf numFmtId="0" fontId="6" fillId="13" borderId="1" xfId="3" applyFont="1" applyFill="1" applyBorder="1" applyAlignment="1">
      <alignment horizontal="center" vertical="center" wrapText="1"/>
    </xf>
    <xf numFmtId="1" fontId="22" fillId="13" borderId="40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41" xfId="0" applyNumberFormat="1" applyFont="1" applyFill="1" applyBorder="1" applyAlignment="1" applyProtection="1">
      <alignment horizontal="right" vertical="center" wrapText="1"/>
      <protection hidden="1"/>
    </xf>
    <xf numFmtId="0" fontId="22" fillId="14" borderId="40" xfId="0" applyNumberFormat="1" applyFont="1" applyFill="1" applyBorder="1" applyAlignment="1" applyProtection="1">
      <alignment horizontal="center" vertical="center" wrapText="1"/>
      <protection hidden="1"/>
    </xf>
    <xf numFmtId="1" fontId="22" fillId="14" borderId="41" xfId="0" applyNumberFormat="1" applyFont="1" applyFill="1" applyBorder="1" applyAlignment="1" applyProtection="1">
      <alignment horizontal="right" vertical="center" wrapText="1"/>
      <protection hidden="1"/>
    </xf>
    <xf numFmtId="0" fontId="22" fillId="13" borderId="40" xfId="0" applyNumberFormat="1" applyFont="1" applyFill="1" applyBorder="1" applyAlignment="1" applyProtection="1">
      <alignment horizontal="center" vertical="center" wrapText="1"/>
      <protection hidden="1"/>
    </xf>
    <xf numFmtId="1" fontId="22" fillId="14" borderId="40" xfId="0" applyNumberFormat="1" applyFont="1" applyFill="1" applyBorder="1" applyAlignment="1" applyProtection="1">
      <alignment horizontal="center" vertical="center" wrapText="1"/>
      <protection hidden="1"/>
    </xf>
    <xf numFmtId="164" fontId="22" fillId="14" borderId="43" xfId="0" applyNumberFormat="1" applyFont="1" applyFill="1" applyBorder="1" applyAlignment="1" applyProtection="1">
      <alignment horizontal="left" vertical="center" wrapText="1"/>
      <protection hidden="1"/>
    </xf>
    <xf numFmtId="164" fontId="22" fillId="13" borderId="43" xfId="0" applyNumberFormat="1" applyFont="1" applyFill="1" applyBorder="1" applyAlignment="1" applyProtection="1">
      <alignment horizontal="left" vertical="center" wrapText="1"/>
      <protection hidden="1"/>
    </xf>
    <xf numFmtId="9" fontId="22" fillId="13" borderId="40" xfId="0" applyNumberFormat="1" applyFont="1" applyFill="1" applyBorder="1" applyAlignment="1" applyProtection="1">
      <alignment horizontal="center" vertical="center" wrapText="1"/>
      <protection hidden="1"/>
    </xf>
    <xf numFmtId="9" fontId="22" fillId="13" borderId="47" xfId="0" applyNumberFormat="1" applyFont="1" applyFill="1" applyBorder="1" applyAlignment="1" applyProtection="1">
      <alignment horizontal="center" vertical="center" wrapText="1"/>
      <protection hidden="1"/>
    </xf>
    <xf numFmtId="9" fontId="22" fillId="14" borderId="40" xfId="0" applyNumberFormat="1" applyFont="1" applyFill="1" applyBorder="1" applyAlignment="1" applyProtection="1">
      <alignment horizontal="center" vertical="center" wrapText="1"/>
      <protection hidden="1"/>
    </xf>
    <xf numFmtId="9" fontId="22" fillId="14" borderId="47" xfId="0" applyNumberFormat="1" applyFont="1" applyFill="1" applyBorder="1" applyAlignment="1" applyProtection="1">
      <alignment horizontal="center" vertical="center" wrapText="1"/>
      <protection hidden="1"/>
    </xf>
    <xf numFmtId="9" fontId="17" fillId="7" borderId="40" xfId="5" applyNumberFormat="1" applyFont="1" applyFill="1" applyBorder="1" applyAlignment="1" applyProtection="1">
      <alignment horizontal="center" vertical="center" wrapText="1"/>
      <protection hidden="1"/>
    </xf>
    <xf numFmtId="1" fontId="22" fillId="13" borderId="47" xfId="0" applyNumberFormat="1" applyFont="1" applyFill="1" applyBorder="1" applyAlignment="1" applyProtection="1">
      <alignment horizontal="center" vertical="center" wrapText="1"/>
      <protection hidden="1"/>
    </xf>
    <xf numFmtId="1" fontId="22" fillId="14" borderId="47" xfId="0" applyNumberFormat="1" applyFont="1" applyFill="1" applyBorder="1" applyAlignment="1" applyProtection="1">
      <alignment horizontal="center" vertical="center" wrapText="1"/>
      <protection hidden="1"/>
    </xf>
    <xf numFmtId="0" fontId="29" fillId="8" borderId="55" xfId="0" applyFont="1" applyFill="1" applyBorder="1" applyAlignment="1">
      <alignment horizontal="center" vertical="center" wrapText="1"/>
    </xf>
    <xf numFmtId="0" fontId="2" fillId="16" borderId="0" xfId="0" applyFont="1" applyFill="1"/>
    <xf numFmtId="0" fontId="0" fillId="16" borderId="0" xfId="0" applyFill="1"/>
    <xf numFmtId="1" fontId="0" fillId="16" borderId="0" xfId="0" applyNumberFormat="1" applyFill="1"/>
    <xf numFmtId="10" fontId="0" fillId="16" borderId="0" xfId="0" applyNumberFormat="1" applyFill="1"/>
    <xf numFmtId="0" fontId="0" fillId="16" borderId="0" xfId="0" applyFill="1" applyAlignment="1">
      <alignment vertical="center" wrapText="1"/>
    </xf>
    <xf numFmtId="0" fontId="33" fillId="16" borderId="0" xfId="0" applyFont="1" applyFill="1" applyAlignment="1">
      <alignment vertical="center"/>
    </xf>
    <xf numFmtId="1" fontId="0" fillId="16" borderId="0" xfId="0" applyNumberFormat="1" applyFill="1" applyAlignment="1">
      <alignment horizontal="center" vertical="center" wrapText="1"/>
    </xf>
    <xf numFmtId="1" fontId="29" fillId="16" borderId="0" xfId="0" applyNumberFormat="1" applyFont="1" applyFill="1" applyAlignment="1">
      <alignment horizontal="center" vertical="center" wrapText="1"/>
    </xf>
    <xf numFmtId="0" fontId="33" fillId="0" borderId="0" xfId="0" applyFont="1" applyFill="1" applyAlignment="1">
      <alignment vertical="center"/>
    </xf>
    <xf numFmtId="1" fontId="29" fillId="0" borderId="0" xfId="0" applyNumberFormat="1" applyFont="1" applyFill="1" applyAlignment="1">
      <alignment horizontal="center" vertical="center" wrapText="1"/>
    </xf>
    <xf numFmtId="0" fontId="2" fillId="13" borderId="0" xfId="0" applyFont="1" applyFill="1" applyAlignment="1">
      <alignment horizontal="left" vertical="center" wrapText="1"/>
    </xf>
    <xf numFmtId="9" fontId="0" fillId="16" borderId="0" xfId="0" applyNumberFormat="1" applyFill="1"/>
    <xf numFmtId="0" fontId="34" fillId="16" borderId="0" xfId="0" applyFont="1" applyFill="1" applyAlignment="1">
      <alignment vertical="center"/>
    </xf>
    <xf numFmtId="0" fontId="0" fillId="16" borderId="0" xfId="0" applyFill="1" applyAlignment="1"/>
    <xf numFmtId="0" fontId="0" fillId="0" borderId="0" xfId="0" applyAlignment="1">
      <alignment horizontal="center" vertical="center" wrapText="1"/>
    </xf>
    <xf numFmtId="0" fontId="0" fillId="5" borderId="0" xfId="0" applyFill="1"/>
    <xf numFmtId="164" fontId="14" fillId="10" borderId="43" xfId="2" applyNumberFormat="1" applyBorder="1" applyAlignment="1" applyProtection="1">
      <alignment horizontal="left" vertical="center" wrapText="1"/>
      <protection hidden="1"/>
    </xf>
    <xf numFmtId="9" fontId="15" fillId="13" borderId="14" xfId="3" applyNumberFormat="1" applyFill="1" applyBorder="1" applyAlignment="1" applyProtection="1">
      <alignment horizontal="center" vertical="center"/>
      <protection hidden="1"/>
    </xf>
    <xf numFmtId="9" fontId="16" fillId="13" borderId="15" xfId="4" applyNumberFormat="1" applyFill="1" applyBorder="1" applyAlignment="1" applyProtection="1">
      <alignment horizontal="center" vertical="center"/>
      <protection locked="0" hidden="1"/>
    </xf>
    <xf numFmtId="9" fontId="14" fillId="13" borderId="13" xfId="2" applyNumberFormat="1" applyFill="1" applyBorder="1" applyAlignment="1" applyProtection="1">
      <alignment horizontal="center" vertical="center"/>
      <protection locked="0" hidden="1"/>
    </xf>
    <xf numFmtId="0" fontId="20" fillId="0" borderId="0" xfId="0" applyFont="1" applyFill="1"/>
    <xf numFmtId="0" fontId="17" fillId="7" borderId="0" xfId="0" applyFont="1" applyFill="1" applyAlignment="1">
      <alignment vertical="center"/>
    </xf>
    <xf numFmtId="0" fontId="42" fillId="7" borderId="0" xfId="0" applyFont="1" applyFill="1" applyAlignment="1">
      <alignment vertical="center"/>
    </xf>
    <xf numFmtId="0" fontId="0" fillId="0" borderId="60" xfId="0" applyBorder="1" applyAlignment="1">
      <alignment vertical="center"/>
    </xf>
    <xf numFmtId="0" fontId="0" fillId="0" borderId="21" xfId="0" applyBorder="1" applyAlignment="1">
      <alignment vertical="center"/>
    </xf>
    <xf numFmtId="9" fontId="32" fillId="9" borderId="0" xfId="1" applyNumberFormat="1" applyFont="1" applyFill="1" applyAlignment="1" applyProtection="1">
      <alignment vertical="center"/>
      <protection hidden="1"/>
    </xf>
    <xf numFmtId="9" fontId="3" fillId="9" borderId="0" xfId="1" applyNumberFormat="1" applyFont="1" applyFill="1" applyAlignment="1" applyProtection="1">
      <alignment vertical="top"/>
      <protection hidden="1"/>
    </xf>
    <xf numFmtId="0" fontId="0" fillId="9" borderId="0" xfId="0" applyFont="1" applyFill="1"/>
    <xf numFmtId="9" fontId="10" fillId="9" borderId="0" xfId="1" applyNumberFormat="1" applyFont="1" applyFill="1" applyAlignment="1" applyProtection="1">
      <alignment vertical="center"/>
      <protection hidden="1"/>
    </xf>
    <xf numFmtId="0" fontId="0" fillId="5" borderId="0" xfId="0" applyFill="1" applyAlignment="1">
      <alignment vertical="top"/>
    </xf>
    <xf numFmtId="0" fontId="0" fillId="5" borderId="0" xfId="0" applyFont="1" applyFill="1"/>
    <xf numFmtId="0" fontId="2" fillId="13" borderId="0" xfId="0" applyFont="1" applyFill="1" applyAlignment="1">
      <alignment vertical="top"/>
    </xf>
    <xf numFmtId="0" fontId="0" fillId="0" borderId="0" xfId="0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left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top"/>
    </xf>
    <xf numFmtId="0" fontId="0" fillId="0" borderId="0" xfId="0" applyFont="1" applyFill="1"/>
    <xf numFmtId="0" fontId="0" fillId="1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45" fillId="5" borderId="0" xfId="0" applyFont="1" applyFill="1" applyAlignment="1">
      <alignment horizontal="center" vertical="center"/>
    </xf>
    <xf numFmtId="0" fontId="46" fillId="5" borderId="0" xfId="0" applyFont="1" applyFill="1" applyAlignment="1">
      <alignment horizontal="center" vertical="center"/>
    </xf>
    <xf numFmtId="0" fontId="12" fillId="13" borderId="0" xfId="0" applyFont="1" applyFill="1"/>
    <xf numFmtId="164" fontId="16" fillId="12" borderId="3" xfId="4" applyNumberFormat="1" applyBorder="1" applyAlignment="1" applyProtection="1">
      <alignment horizontal="left" vertical="center" wrapText="1"/>
      <protection hidden="1"/>
    </xf>
    <xf numFmtId="9" fontId="17" fillId="7" borderId="42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4" xfId="5" applyNumberFormat="1" applyFont="1" applyFill="1" applyBorder="1" applyAlignment="1" applyProtection="1">
      <alignment horizontal="center" vertical="center" wrapText="1"/>
      <protection hidden="1"/>
    </xf>
    <xf numFmtId="0" fontId="45" fillId="5" borderId="0" xfId="0" applyFont="1" applyFill="1" applyAlignment="1">
      <alignment horizontal="center" vertical="center"/>
    </xf>
    <xf numFmtId="9" fontId="17" fillId="7" borderId="42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4" xfId="5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0" fillId="16" borderId="0" xfId="0" applyFill="1" applyAlignment="1">
      <alignment horizontal="center"/>
    </xf>
    <xf numFmtId="0" fontId="0" fillId="0" borderId="0" xfId="0" applyAlignment="1"/>
    <xf numFmtId="9" fontId="3" fillId="0" borderId="0" xfId="1" applyNumberFormat="1" applyFont="1" applyAlignment="1" applyProtection="1">
      <protection hidden="1"/>
    </xf>
    <xf numFmtId="9" fontId="49" fillId="0" borderId="0" xfId="1" applyNumberFormat="1" applyFont="1" applyAlignment="1" applyProtection="1">
      <protection hidden="1"/>
    </xf>
    <xf numFmtId="9" fontId="3" fillId="0" borderId="0" xfId="1" applyNumberFormat="1" applyFont="1" applyAlignment="1" applyProtection="1">
      <alignment horizontal="left"/>
      <protection hidden="1"/>
    </xf>
    <xf numFmtId="9" fontId="21" fillId="0" borderId="0" xfId="1" applyNumberFormat="1" applyFont="1" applyAlignment="1" applyProtection="1">
      <protection hidden="1"/>
    </xf>
    <xf numFmtId="9" fontId="44" fillId="9" borderId="0" xfId="1" applyNumberFormat="1" applyFont="1" applyFill="1" applyAlignment="1" applyProtection="1">
      <alignment vertical="center"/>
      <protection hidden="1"/>
    </xf>
    <xf numFmtId="0" fontId="0" fillId="13" borderId="6" xfId="0" applyFill="1" applyBorder="1" applyAlignment="1">
      <alignment vertical="center"/>
    </xf>
    <xf numFmtId="0" fontId="0" fillId="14" borderId="6" xfId="0" applyFill="1" applyBorder="1" applyAlignment="1">
      <alignment vertical="center"/>
    </xf>
    <xf numFmtId="1" fontId="0" fillId="14" borderId="6" xfId="0" applyNumberFormat="1" applyFill="1" applyBorder="1" applyAlignment="1">
      <alignment vertical="center"/>
    </xf>
    <xf numFmtId="1" fontId="0" fillId="13" borderId="6" xfId="0" applyNumberFormat="1" applyFill="1" applyBorder="1" applyAlignment="1">
      <alignment vertical="center"/>
    </xf>
    <xf numFmtId="1" fontId="0" fillId="14" borderId="21" xfId="0" applyNumberFormat="1" applyFill="1" applyBorder="1" applyAlignment="1">
      <alignment vertical="center"/>
    </xf>
    <xf numFmtId="9" fontId="17" fillId="7" borderId="48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7" xfId="5" applyNumberFormat="1" applyFont="1" applyFill="1" applyBorder="1" applyAlignment="1" applyProtection="1">
      <alignment horizontal="center" vertical="center" wrapText="1"/>
      <protection hidden="1"/>
    </xf>
    <xf numFmtId="9" fontId="14" fillId="13" borderId="54" xfId="2" applyNumberFormat="1" applyFill="1" applyBorder="1" applyAlignment="1" applyProtection="1">
      <alignment horizontal="center" vertical="center"/>
      <protection locked="0" hidden="1"/>
    </xf>
    <xf numFmtId="0" fontId="0" fillId="0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" fontId="22" fillId="13" borderId="41" xfId="0" applyNumberFormat="1" applyFont="1" applyFill="1" applyBorder="1" applyAlignment="1" applyProtection="1">
      <alignment vertical="center" wrapText="1"/>
      <protection hidden="1"/>
    </xf>
    <xf numFmtId="164" fontId="50" fillId="12" borderId="43" xfId="4" applyNumberFormat="1" applyFont="1" applyBorder="1" applyAlignment="1" applyProtection="1">
      <alignment horizontal="left" vertical="center" wrapText="1"/>
      <protection hidden="1"/>
    </xf>
    <xf numFmtId="164" fontId="51" fillId="10" borderId="43" xfId="2" applyNumberFormat="1" applyFont="1" applyBorder="1" applyAlignment="1" applyProtection="1">
      <alignment horizontal="left" vertical="center" wrapText="1"/>
      <protection hidden="1"/>
    </xf>
    <xf numFmtId="1" fontId="22" fillId="14" borderId="41" xfId="0" applyNumberFormat="1" applyFont="1" applyFill="1" applyBorder="1" applyAlignment="1" applyProtection="1">
      <alignment vertical="center" wrapText="1"/>
      <protection hidden="1"/>
    </xf>
    <xf numFmtId="0" fontId="35" fillId="13" borderId="41" xfId="6" applyFont="1" applyFill="1" applyBorder="1" applyAlignment="1">
      <alignment horizontal="right" vertical="center"/>
    </xf>
    <xf numFmtId="0" fontId="35" fillId="14" borderId="41" xfId="6" applyFont="1" applyFill="1" applyBorder="1" applyAlignment="1">
      <alignment horizontal="right" vertical="center"/>
    </xf>
    <xf numFmtId="1" fontId="35" fillId="14" borderId="41" xfId="6" applyNumberFormat="1" applyFont="1" applyFill="1" applyBorder="1" applyAlignment="1">
      <alignment horizontal="right" vertical="center"/>
    </xf>
    <xf numFmtId="1" fontId="35" fillId="13" borderId="64" xfId="6" applyNumberFormat="1" applyFont="1" applyFill="1" applyBorder="1" applyAlignment="1">
      <alignment horizontal="right" vertical="center"/>
    </xf>
    <xf numFmtId="1" fontId="35" fillId="13" borderId="41" xfId="6" applyNumberFormat="1" applyFont="1" applyFill="1" applyBorder="1" applyAlignment="1">
      <alignment horizontal="right" vertical="center"/>
    </xf>
    <xf numFmtId="0" fontId="2" fillId="5" borderId="0" xfId="0" applyFont="1" applyFill="1" applyAlignment="1">
      <alignment vertical="top"/>
    </xf>
    <xf numFmtId="0" fontId="53" fillId="18" borderId="0" xfId="0" applyFont="1" applyFill="1"/>
    <xf numFmtId="0" fontId="42" fillId="18" borderId="0" xfId="0" applyFont="1" applyFill="1"/>
    <xf numFmtId="0" fontId="8" fillId="18" borderId="0" xfId="0" applyFont="1" applyFill="1"/>
    <xf numFmtId="0" fontId="54" fillId="18" borderId="0" xfId="0" applyFont="1" applyFill="1"/>
    <xf numFmtId="0" fontId="0" fillId="16" borderId="0" xfId="0" applyFill="1" applyAlignment="1">
      <alignment horizontal="center" wrapText="1"/>
    </xf>
    <xf numFmtId="0" fontId="0" fillId="16" borderId="0" xfId="0" applyFill="1" applyAlignment="1">
      <alignment horizontal="left"/>
    </xf>
    <xf numFmtId="0" fontId="8" fillId="0" borderId="0" xfId="0" applyFont="1" applyFill="1"/>
    <xf numFmtId="0" fontId="55" fillId="0" borderId="0" xfId="0" applyFont="1" applyFill="1"/>
    <xf numFmtId="9" fontId="0" fillId="0" borderId="0" xfId="0" applyNumberFormat="1" applyFill="1"/>
    <xf numFmtId="0" fontId="55" fillId="0" borderId="0" xfId="0" applyFont="1" applyAlignment="1">
      <alignment vertical="center"/>
    </xf>
    <xf numFmtId="1" fontId="0" fillId="16" borderId="0" xfId="0" applyNumberFormat="1" applyFill="1" applyAlignment="1">
      <alignment horizontal="center"/>
    </xf>
    <xf numFmtId="0" fontId="48" fillId="5" borderId="0" xfId="0" applyFont="1" applyFill="1" applyAlignment="1">
      <alignment vertical="center"/>
    </xf>
    <xf numFmtId="0" fontId="48" fillId="13" borderId="0" xfId="0" applyFont="1" applyFill="1" applyAlignment="1">
      <alignment vertical="center"/>
    </xf>
    <xf numFmtId="0" fontId="0" fillId="9" borderId="0" xfId="0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5" borderId="0" xfId="0" applyFill="1" applyBorder="1" applyAlignment="1">
      <alignment horizontal="center"/>
    </xf>
    <xf numFmtId="0" fontId="46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vertical="top"/>
    </xf>
    <xf numFmtId="0" fontId="0" fillId="5" borderId="0" xfId="0" applyFill="1" applyBorder="1"/>
    <xf numFmtId="0" fontId="46" fillId="0" borderId="0" xfId="0" applyFont="1" applyFill="1" applyBorder="1" applyAlignment="1">
      <alignment vertical="center"/>
    </xf>
    <xf numFmtId="0" fontId="0" fillId="0" borderId="0" xfId="0" applyFill="1" applyBorder="1"/>
    <xf numFmtId="9" fontId="14" fillId="13" borderId="54" xfId="2" applyNumberFormat="1" applyFill="1" applyBorder="1" applyAlignment="1" applyProtection="1">
      <alignment horizontal="center" vertical="center"/>
      <protection locked="0" hidden="1"/>
    </xf>
    <xf numFmtId="9" fontId="36" fillId="11" borderId="16" xfId="3" applyNumberFormat="1" applyFont="1" applyBorder="1" applyAlignment="1" applyProtection="1">
      <alignment horizontal="center" vertical="center"/>
      <protection hidden="1"/>
    </xf>
    <xf numFmtId="9" fontId="16" fillId="12" borderId="17" xfId="4" applyNumberFormat="1" applyBorder="1" applyAlignment="1" applyProtection="1">
      <alignment horizontal="center" vertical="center"/>
      <protection locked="0" hidden="1"/>
    </xf>
    <xf numFmtId="9" fontId="37" fillId="10" borderId="18" xfId="2" applyNumberFormat="1" applyFont="1" applyBorder="1" applyAlignment="1" applyProtection="1">
      <alignment horizontal="center" vertical="center"/>
      <protection locked="0" hidden="1"/>
    </xf>
    <xf numFmtId="9" fontId="17" fillId="7" borderId="47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8" xfId="5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16" borderId="0" xfId="0" applyFill="1" applyAlignment="1">
      <alignment horizontal="center"/>
    </xf>
    <xf numFmtId="0" fontId="57" fillId="14" borderId="65" xfId="0" applyFont="1" applyFill="1" applyBorder="1" applyAlignment="1" applyProtection="1">
      <alignment horizontal="center" vertical="center"/>
    </xf>
    <xf numFmtId="0" fontId="58" fillId="14" borderId="15" xfId="5" applyFont="1" applyFill="1" applyBorder="1" applyAlignment="1" applyProtection="1">
      <alignment horizontal="center" vertical="center"/>
    </xf>
    <xf numFmtId="0" fontId="0" fillId="0" borderId="65" xfId="0" applyBorder="1"/>
    <xf numFmtId="0" fontId="0" fillId="0" borderId="66" xfId="0" applyBorder="1"/>
    <xf numFmtId="0" fontId="0" fillId="0" borderId="67" xfId="0" applyBorder="1"/>
    <xf numFmtId="9" fontId="0" fillId="0" borderId="0" xfId="0" applyNumberFormat="1" applyFill="1" applyAlignment="1">
      <alignment horizontal="center" vertical="center" wrapText="1"/>
    </xf>
    <xf numFmtId="10" fontId="0" fillId="2" borderId="0" xfId="0" applyNumberFormat="1" applyFill="1" applyAlignment="1">
      <alignment horizontal="center" vertical="center" wrapText="1"/>
    </xf>
    <xf numFmtId="166" fontId="0" fillId="2" borderId="0" xfId="0" applyNumberFormat="1" applyFill="1" applyAlignment="1">
      <alignment horizontal="center" vertical="center" wrapText="1"/>
    </xf>
    <xf numFmtId="10" fontId="0" fillId="2" borderId="0" xfId="0" applyNumberFormat="1" applyFill="1" applyAlignment="1">
      <alignment horizontal="left" vertical="center"/>
    </xf>
    <xf numFmtId="9" fontId="0" fillId="2" borderId="0" xfId="8" applyFont="1" applyFill="1" applyAlignment="1">
      <alignment horizontal="center" vertical="center" wrapText="1"/>
    </xf>
    <xf numFmtId="9" fontId="0" fillId="2" borderId="0" xfId="8" applyFont="1" applyFill="1" applyAlignment="1">
      <alignment horizontal="left" vertical="center"/>
    </xf>
    <xf numFmtId="0" fontId="0" fillId="15" borderId="0" xfId="0" applyFill="1" applyAlignment="1">
      <alignment horizontal="left" vertical="top" wrapText="1"/>
    </xf>
    <xf numFmtId="164" fontId="6" fillId="14" borderId="3" xfId="4" applyNumberFormat="1" applyFont="1" applyFill="1" applyBorder="1" applyAlignment="1" applyProtection="1">
      <alignment horizontal="left" vertical="center" wrapText="1"/>
      <protection hidden="1"/>
    </xf>
    <xf numFmtId="0" fontId="22" fillId="14" borderId="2" xfId="0" applyNumberFormat="1" applyFont="1" applyFill="1" applyBorder="1" applyAlignment="1" applyProtection="1">
      <alignment horizontal="right" vertical="center" wrapText="1"/>
      <protection hidden="1"/>
    </xf>
    <xf numFmtId="0" fontId="22" fillId="13" borderId="2" xfId="0" applyNumberFormat="1" applyFont="1" applyFill="1" applyBorder="1" applyAlignment="1" applyProtection="1">
      <alignment horizontal="right" vertical="center" wrapText="1"/>
      <protection hidden="1"/>
    </xf>
    <xf numFmtId="1" fontId="22" fillId="13" borderId="48" xfId="0" applyNumberFormat="1" applyFont="1" applyFill="1" applyBorder="1" applyAlignment="1" applyProtection="1">
      <alignment horizontal="center" vertical="center" wrapText="1"/>
      <protection hidden="1"/>
    </xf>
    <xf numFmtId="1" fontId="22" fillId="14" borderId="48" xfId="0" applyNumberFormat="1" applyFont="1" applyFill="1" applyBorder="1" applyAlignment="1" applyProtection="1">
      <alignment horizontal="center" vertical="center" wrapText="1"/>
      <protection hidden="1"/>
    </xf>
    <xf numFmtId="9" fontId="14" fillId="13" borderId="18" xfId="2" applyNumberFormat="1" applyFill="1" applyBorder="1" applyAlignment="1" applyProtection="1">
      <alignment horizontal="center" vertical="center"/>
      <protection locked="0" hidden="1"/>
    </xf>
    <xf numFmtId="0" fontId="46" fillId="5" borderId="65" xfId="0" applyFont="1" applyFill="1" applyBorder="1" applyAlignment="1" applyProtection="1">
      <alignment horizontal="center" vertical="center"/>
    </xf>
    <xf numFmtId="0" fontId="57" fillId="14" borderId="15" xfId="0" applyFont="1" applyFill="1" applyBorder="1" applyAlignment="1" applyProtection="1">
      <alignment horizontal="center" vertical="center"/>
    </xf>
    <xf numFmtId="0" fontId="58" fillId="14" borderId="15" xfId="0" applyFont="1" applyFill="1" applyBorder="1" applyAlignment="1" applyProtection="1">
      <alignment horizontal="center" vertical="center"/>
    </xf>
    <xf numFmtId="9" fontId="32" fillId="9" borderId="0" xfId="1" applyNumberFormat="1" applyFont="1" applyFill="1" applyAlignment="1" applyProtection="1">
      <alignment horizontal="right" vertical="center"/>
      <protection hidden="1"/>
    </xf>
    <xf numFmtId="9" fontId="3" fillId="0" borderId="0" xfId="1" applyNumberFormat="1" applyFont="1" applyAlignment="1" applyProtection="1">
      <alignment horizontal="right"/>
      <protection hidden="1"/>
    </xf>
    <xf numFmtId="9" fontId="3" fillId="0" borderId="0" xfId="1" applyNumberFormat="1" applyFont="1" applyAlignment="1" applyProtection="1">
      <alignment horizontal="right" vertical="top"/>
      <protection hidden="1"/>
    </xf>
    <xf numFmtId="9" fontId="21" fillId="0" borderId="0" xfId="1" applyNumberFormat="1" applyFont="1" applyAlignment="1" applyProtection="1">
      <alignment horizontal="right"/>
      <protection hidden="1"/>
    </xf>
    <xf numFmtId="9" fontId="4" fillId="0" borderId="0" xfId="1" applyNumberFormat="1" applyFont="1" applyFill="1" applyBorder="1" applyAlignment="1" applyProtection="1">
      <alignment horizontal="right" vertical="center"/>
      <protection hidden="1"/>
    </xf>
    <xf numFmtId="1" fontId="25" fillId="0" borderId="0" xfId="1" applyNumberFormat="1" applyFont="1" applyAlignment="1" applyProtection="1">
      <alignment horizontal="right"/>
      <protection hidden="1"/>
    </xf>
    <xf numFmtId="0" fontId="0" fillId="0" borderId="0" xfId="0" applyAlignment="1">
      <alignment horizontal="right"/>
    </xf>
    <xf numFmtId="9" fontId="44" fillId="0" borderId="0" xfId="1" applyNumberFormat="1" applyFont="1" applyFill="1" applyAlignment="1" applyProtection="1">
      <alignment vertical="center"/>
      <protection hidden="1"/>
    </xf>
    <xf numFmtId="9" fontId="32" fillId="0" borderId="0" xfId="1" applyNumberFormat="1" applyFont="1" applyFill="1" applyAlignment="1" applyProtection="1">
      <alignment vertical="center"/>
      <protection hidden="1"/>
    </xf>
    <xf numFmtId="9" fontId="32" fillId="0" borderId="0" xfId="1" applyNumberFormat="1" applyFont="1" applyFill="1" applyAlignment="1" applyProtection="1">
      <alignment horizontal="right" vertical="center"/>
      <protection hidden="1"/>
    </xf>
    <xf numFmtId="0" fontId="59" fillId="7" borderId="70" xfId="5" applyFont="1" applyFill="1" applyBorder="1" applyAlignment="1">
      <alignment horizontal="center" vertical="center"/>
    </xf>
    <xf numFmtId="9" fontId="60" fillId="0" borderId="0" xfId="1" applyNumberFormat="1" applyFont="1" applyAlignment="1" applyProtection="1">
      <protection hidden="1"/>
    </xf>
    <xf numFmtId="164" fontId="22" fillId="13" borderId="43" xfId="2" applyNumberFormat="1" applyFont="1" applyFill="1" applyBorder="1" applyAlignment="1" applyProtection="1">
      <alignment horizontal="left" vertical="center" wrapText="1"/>
      <protection hidden="1"/>
    </xf>
    <xf numFmtId="9" fontId="15" fillId="13" borderId="59" xfId="3" applyNumberFormat="1" applyFill="1" applyBorder="1" applyAlignment="1" applyProtection="1">
      <alignment horizontal="center" vertical="center"/>
      <protection hidden="1"/>
    </xf>
    <xf numFmtId="9" fontId="15" fillId="13" borderId="8" xfId="3" applyNumberFormat="1" applyFill="1" applyBorder="1" applyAlignment="1" applyProtection="1">
      <alignment horizontal="center" vertical="center"/>
      <protection hidden="1"/>
    </xf>
    <xf numFmtId="9" fontId="15" fillId="13" borderId="68" xfId="3" applyNumberFormat="1" applyFill="1" applyBorder="1" applyAlignment="1" applyProtection="1">
      <alignment horizontal="center" vertical="center"/>
      <protection hidden="1"/>
    </xf>
    <xf numFmtId="9" fontId="15" fillId="13" borderId="69" xfId="3" applyNumberForma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 wrapText="1"/>
    </xf>
    <xf numFmtId="0" fontId="0" fillId="16" borderId="0" xfId="0" applyFill="1" applyAlignment="1">
      <alignment horizontal="center"/>
    </xf>
    <xf numFmtId="0" fontId="62" fillId="7" borderId="0" xfId="0" applyFont="1" applyFill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vertical="top" wrapText="1"/>
    </xf>
    <xf numFmtId="0" fontId="52" fillId="18" borderId="15" xfId="5" applyFont="1" applyFill="1" applyBorder="1" applyAlignment="1" applyProtection="1">
      <alignment horizontal="center" vertical="center"/>
    </xf>
    <xf numFmtId="0" fontId="52" fillId="18" borderId="52" xfId="5" applyFont="1" applyFill="1" applyBorder="1" applyAlignment="1">
      <alignment horizontal="center" vertical="center"/>
    </xf>
    <xf numFmtId="0" fontId="52" fillId="18" borderId="15" xfId="5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43" fillId="5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16" borderId="0" xfId="0" applyFill="1" applyAlignment="1">
      <alignment horizontal="center"/>
    </xf>
    <xf numFmtId="0" fontId="0" fillId="0" borderId="0" xfId="0" applyAlignment="1">
      <alignment horizontal="right" vertical="center" wrapText="1"/>
    </xf>
    <xf numFmtId="1" fontId="0" fillId="0" borderId="0" xfId="0" applyNumberFormat="1" applyAlignment="1">
      <alignment horizontal="right" vertical="center" wrapText="1"/>
    </xf>
    <xf numFmtId="1" fontId="2" fillId="16" borderId="0" xfId="0" applyNumberFormat="1" applyFont="1" applyFill="1"/>
    <xf numFmtId="1" fontId="2" fillId="16" borderId="0" xfId="0" applyNumberFormat="1" applyFont="1" applyFill="1" applyAlignment="1">
      <alignment horizontal="center" vertical="center" wrapText="1"/>
    </xf>
    <xf numFmtId="0" fontId="2" fillId="16" borderId="0" xfId="0" applyFont="1" applyFill="1" applyAlignment="1">
      <alignment horizontal="center"/>
    </xf>
    <xf numFmtId="0" fontId="0" fillId="0" borderId="0" xfId="0" applyNumberFormat="1" applyFill="1"/>
    <xf numFmtId="0" fontId="2" fillId="13" borderId="0" xfId="0" applyFont="1" applyFill="1"/>
    <xf numFmtId="0" fontId="19" fillId="18" borderId="15" xfId="5" applyFill="1" applyBorder="1" applyAlignment="1" applyProtection="1">
      <alignment horizontal="center" vertical="center"/>
    </xf>
    <xf numFmtId="0" fontId="47" fillId="13" borderId="0" xfId="0" applyFont="1" applyFill="1" applyAlignment="1">
      <alignment horizontal="center" vertical="center"/>
    </xf>
    <xf numFmtId="0" fontId="30" fillId="13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 wrapText="1"/>
    </xf>
    <xf numFmtId="0" fontId="12" fillId="7" borderId="0" xfId="0" applyFont="1" applyFill="1" applyAlignment="1">
      <alignment horizontal="center" vertical="center"/>
    </xf>
    <xf numFmtId="0" fontId="62" fillId="7" borderId="0" xfId="0" applyFont="1" applyFill="1" applyAlignment="1">
      <alignment horizontal="left" vertical="center" wrapText="1"/>
    </xf>
    <xf numFmtId="0" fontId="0" fillId="0" borderId="15" xfId="0" applyBorder="1" applyAlignment="1">
      <alignment horizontal="left" vertical="top" wrapText="1"/>
    </xf>
    <xf numFmtId="0" fontId="0" fillId="0" borderId="15" xfId="0" applyBorder="1" applyAlignment="1">
      <alignment vertical="top" wrapText="1"/>
    </xf>
    <xf numFmtId="0" fontId="29" fillId="0" borderId="15" xfId="0" applyFont="1" applyBorder="1" applyAlignment="1">
      <alignment vertical="top" wrapText="1"/>
    </xf>
    <xf numFmtId="0" fontId="43" fillId="7" borderId="0" xfId="5" applyFont="1" applyFill="1" applyAlignment="1">
      <alignment horizontal="center" vertical="center"/>
    </xf>
    <xf numFmtId="9" fontId="0" fillId="13" borderId="53" xfId="2" applyNumberFormat="1" applyFont="1" applyFill="1" applyBorder="1" applyAlignment="1" applyProtection="1">
      <alignment horizontal="center" vertical="center"/>
      <protection locked="0" hidden="1"/>
    </xf>
    <xf numFmtId="9" fontId="14" fillId="13" borderId="54" xfId="2" applyNumberFormat="1" applyFill="1" applyBorder="1" applyAlignment="1" applyProtection="1">
      <alignment horizontal="center" vertical="center"/>
      <protection locked="0" hidden="1"/>
    </xf>
    <xf numFmtId="9" fontId="36" fillId="11" borderId="58" xfId="3" applyNumberFormat="1" applyFont="1" applyBorder="1" applyAlignment="1" applyProtection="1">
      <alignment horizontal="center" vertical="center"/>
      <protection hidden="1"/>
    </xf>
    <xf numFmtId="9" fontId="15" fillId="11" borderId="59" xfId="3" applyNumberFormat="1" applyBorder="1" applyAlignment="1" applyProtection="1">
      <alignment horizontal="center" vertical="center"/>
      <protection hidden="1"/>
    </xf>
    <xf numFmtId="9" fontId="15" fillId="11" borderId="7" xfId="3" applyNumberFormat="1" applyBorder="1" applyAlignment="1" applyProtection="1">
      <alignment horizontal="center" vertical="center"/>
      <protection hidden="1"/>
    </xf>
    <xf numFmtId="9" fontId="15" fillId="11" borderId="8" xfId="3" applyNumberFormat="1" applyBorder="1" applyAlignment="1" applyProtection="1">
      <alignment horizontal="center" vertical="center"/>
      <protection hidden="1"/>
    </xf>
    <xf numFmtId="9" fontId="9" fillId="7" borderId="2" xfId="5" applyNumberFormat="1" applyFont="1" applyFill="1" applyBorder="1" applyAlignment="1" applyProtection="1">
      <alignment horizontal="center" vertical="center" wrapText="1"/>
      <protection hidden="1"/>
    </xf>
    <xf numFmtId="9" fontId="9" fillId="7" borderId="3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2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5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4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6" xfId="5" applyNumberFormat="1" applyFont="1" applyFill="1" applyBorder="1" applyAlignment="1" applyProtection="1">
      <alignment horizontal="center" vertical="center" wrapText="1"/>
      <protection hidden="1"/>
    </xf>
    <xf numFmtId="9" fontId="25" fillId="7" borderId="48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7" xfId="5" applyNumberFormat="1" applyFont="1" applyFill="1" applyBorder="1" applyAlignment="1" applyProtection="1">
      <alignment horizontal="center" vertical="center" wrapText="1"/>
      <protection hidden="1"/>
    </xf>
    <xf numFmtId="9" fontId="9" fillId="7" borderId="6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8" xfId="5" applyNumberFormat="1" applyFont="1" applyFill="1" applyBorder="1" applyAlignment="1" applyProtection="1">
      <alignment horizontal="center" vertical="center" wrapText="1"/>
      <protection hidden="1"/>
    </xf>
    <xf numFmtId="9" fontId="16" fillId="12" borderId="17" xfId="4" applyNumberFormat="1" applyBorder="1" applyAlignment="1" applyProtection="1">
      <alignment horizontal="center" vertical="center"/>
      <protection locked="0" hidden="1"/>
    </xf>
    <xf numFmtId="9" fontId="16" fillId="12" borderId="52" xfId="4" applyNumberFormat="1" applyBorder="1" applyAlignment="1" applyProtection="1">
      <alignment horizontal="center" vertical="center"/>
      <protection locked="0" hidden="1"/>
    </xf>
    <xf numFmtId="9" fontId="36" fillId="11" borderId="49" xfId="3" applyNumberFormat="1" applyFont="1" applyBorder="1" applyAlignment="1" applyProtection="1">
      <alignment horizontal="center" vertical="center"/>
      <protection hidden="1"/>
    </xf>
    <xf numFmtId="9" fontId="36" fillId="11" borderId="50" xfId="3" applyNumberFormat="1" applyFont="1" applyBorder="1" applyAlignment="1" applyProtection="1">
      <alignment horizontal="center" vertical="center"/>
      <protection hidden="1"/>
    </xf>
    <xf numFmtId="9" fontId="16" fillId="12" borderId="51" xfId="4" applyNumberFormat="1" applyBorder="1" applyAlignment="1" applyProtection="1">
      <alignment horizontal="center" vertical="center"/>
      <protection locked="0" hidden="1"/>
    </xf>
    <xf numFmtId="9" fontId="39" fillId="0" borderId="27" xfId="1" applyNumberFormat="1" applyFont="1" applyBorder="1" applyAlignment="1" applyProtection="1">
      <alignment horizontal="center" vertical="center"/>
      <protection hidden="1"/>
    </xf>
    <xf numFmtId="0" fontId="40" fillId="13" borderId="23" xfId="5" applyFont="1" applyFill="1" applyBorder="1" applyAlignment="1">
      <alignment horizontal="center" vertical="center" wrapText="1"/>
    </xf>
    <xf numFmtId="0" fontId="40" fillId="13" borderId="24" xfId="5" applyFont="1" applyFill="1" applyBorder="1" applyAlignment="1">
      <alignment horizontal="center" vertical="center" wrapText="1"/>
    </xf>
    <xf numFmtId="0" fontId="40" fillId="13" borderId="25" xfId="5" applyFont="1" applyFill="1" applyBorder="1" applyAlignment="1">
      <alignment horizontal="center" vertical="center" wrapText="1"/>
    </xf>
    <xf numFmtId="0" fontId="40" fillId="13" borderId="26" xfId="5" applyFont="1" applyFill="1" applyBorder="1" applyAlignment="1">
      <alignment horizontal="center" vertical="center" wrapText="1"/>
    </xf>
    <xf numFmtId="0" fontId="40" fillId="13" borderId="0" xfId="5" applyFont="1" applyFill="1" applyBorder="1" applyAlignment="1">
      <alignment horizontal="center" vertical="center" wrapText="1"/>
    </xf>
    <xf numFmtId="0" fontId="40" fillId="13" borderId="27" xfId="5" applyFont="1" applyFill="1" applyBorder="1" applyAlignment="1">
      <alignment horizontal="center" vertical="center" wrapText="1"/>
    </xf>
    <xf numFmtId="0" fontId="40" fillId="13" borderId="28" xfId="5" applyFont="1" applyFill="1" applyBorder="1" applyAlignment="1">
      <alignment horizontal="center" vertical="center" wrapText="1"/>
    </xf>
    <xf numFmtId="0" fontId="40" fillId="13" borderId="29" xfId="5" applyFont="1" applyFill="1" applyBorder="1" applyAlignment="1">
      <alignment horizontal="center" vertical="center" wrapText="1"/>
    </xf>
    <xf numFmtId="0" fontId="40" fillId="13" borderId="30" xfId="5" applyFont="1" applyFill="1" applyBorder="1" applyAlignment="1">
      <alignment horizontal="center" vertical="center" wrapText="1"/>
    </xf>
    <xf numFmtId="9" fontId="37" fillId="10" borderId="18" xfId="2" applyNumberFormat="1" applyFont="1" applyBorder="1" applyAlignment="1" applyProtection="1">
      <alignment horizontal="center" vertical="center"/>
      <protection locked="0" hidden="1"/>
    </xf>
    <xf numFmtId="9" fontId="37" fillId="10" borderId="54" xfId="2" applyNumberFormat="1" applyFont="1" applyBorder="1" applyAlignment="1" applyProtection="1">
      <alignment horizontal="center" vertical="center"/>
      <protection locked="0" hidden="1"/>
    </xf>
    <xf numFmtId="9" fontId="37" fillId="10" borderId="53" xfId="2" applyNumberFormat="1" applyFont="1" applyBorder="1" applyAlignment="1" applyProtection="1">
      <alignment horizontal="center" vertical="center"/>
      <protection locked="0" hidden="1"/>
    </xf>
    <xf numFmtId="9" fontId="37" fillId="10" borderId="58" xfId="2" applyNumberFormat="1" applyFont="1" applyBorder="1" applyAlignment="1" applyProtection="1">
      <alignment horizontal="center" vertical="center"/>
      <protection hidden="1"/>
    </xf>
    <xf numFmtId="9" fontId="14" fillId="10" borderId="59" xfId="2" applyNumberFormat="1" applyBorder="1" applyAlignment="1" applyProtection="1">
      <alignment horizontal="center" vertical="center"/>
      <protection hidden="1"/>
    </xf>
    <xf numFmtId="9" fontId="14" fillId="10" borderId="7" xfId="2" applyNumberFormat="1" applyBorder="1" applyAlignment="1" applyProtection="1">
      <alignment horizontal="center" vertical="center"/>
      <protection hidden="1"/>
    </xf>
    <xf numFmtId="9" fontId="14" fillId="10" borderId="8" xfId="2" applyNumberFormat="1" applyBorder="1" applyAlignment="1" applyProtection="1">
      <alignment horizontal="center" vertical="center"/>
      <protection hidden="1"/>
    </xf>
    <xf numFmtId="9" fontId="38" fillId="12" borderId="58" xfId="4" applyNumberFormat="1" applyFont="1" applyBorder="1" applyAlignment="1" applyProtection="1">
      <alignment horizontal="center" vertical="center"/>
      <protection hidden="1"/>
    </xf>
    <xf numFmtId="9" fontId="16" fillId="12" borderId="59" xfId="4" applyNumberFormat="1" applyBorder="1" applyAlignment="1" applyProtection="1">
      <alignment horizontal="center" vertical="center"/>
      <protection hidden="1"/>
    </xf>
    <xf numFmtId="9" fontId="16" fillId="12" borderId="7" xfId="4" applyNumberFormat="1" applyBorder="1" applyAlignment="1" applyProtection="1">
      <alignment horizontal="center" vertical="center"/>
      <protection hidden="1"/>
    </xf>
    <xf numFmtId="9" fontId="16" fillId="12" borderId="8" xfId="4" applyNumberFormat="1" applyBorder="1" applyAlignment="1" applyProtection="1">
      <alignment horizontal="center" vertical="center"/>
      <protection hidden="1"/>
    </xf>
    <xf numFmtId="9" fontId="36" fillId="11" borderId="16" xfId="3" applyNumberFormat="1" applyFont="1" applyBorder="1" applyAlignment="1" applyProtection="1">
      <alignment horizontal="center" vertical="center"/>
      <protection hidden="1"/>
    </xf>
    <xf numFmtId="9" fontId="9" fillId="7" borderId="1" xfId="0" applyNumberFormat="1" applyFont="1" applyFill="1" applyBorder="1" applyAlignment="1" applyProtection="1">
      <alignment horizontal="center" vertical="center"/>
      <protection hidden="1"/>
    </xf>
    <xf numFmtId="9" fontId="9" fillId="7" borderId="4" xfId="0" applyNumberFormat="1" applyFont="1" applyFill="1" applyBorder="1" applyAlignment="1" applyProtection="1">
      <alignment horizontal="center" vertical="center" wrapText="1"/>
      <protection hidden="1"/>
    </xf>
    <xf numFmtId="9" fontId="9" fillId="7" borderId="19" xfId="0" applyNumberFormat="1" applyFont="1" applyFill="1" applyBorder="1" applyAlignment="1" applyProtection="1">
      <alignment horizontal="center" vertical="center" wrapText="1"/>
      <protection hidden="1"/>
    </xf>
    <xf numFmtId="9" fontId="9" fillId="7" borderId="5" xfId="0" applyNumberFormat="1" applyFont="1" applyFill="1" applyBorder="1" applyAlignment="1" applyProtection="1">
      <alignment horizontal="center" vertical="center" wrapText="1"/>
      <protection hidden="1"/>
    </xf>
    <xf numFmtId="9" fontId="36" fillId="11" borderId="61" xfId="3" applyNumberFormat="1" applyFont="1" applyBorder="1" applyAlignment="1" applyProtection="1">
      <alignment horizontal="center" vertical="center"/>
      <protection hidden="1"/>
    </xf>
    <xf numFmtId="9" fontId="37" fillId="10" borderId="59" xfId="2" applyNumberFormat="1" applyFont="1" applyBorder="1" applyAlignment="1" applyProtection="1">
      <alignment horizontal="center" vertical="center"/>
      <protection hidden="1"/>
    </xf>
    <xf numFmtId="9" fontId="37" fillId="10" borderId="7" xfId="2" applyNumberFormat="1" applyFont="1" applyBorder="1" applyAlignment="1" applyProtection="1">
      <alignment horizontal="center" vertical="center"/>
      <protection hidden="1"/>
    </xf>
    <xf numFmtId="9" fontId="37" fillId="10" borderId="8" xfId="2" applyNumberFormat="1" applyFont="1" applyBorder="1" applyAlignment="1" applyProtection="1">
      <alignment horizontal="center" vertical="center"/>
      <protection hidden="1"/>
    </xf>
    <xf numFmtId="9" fontId="38" fillId="12" borderId="59" xfId="4" applyNumberFormat="1" applyFont="1" applyBorder="1" applyAlignment="1" applyProtection="1">
      <alignment horizontal="center" vertical="center"/>
      <protection hidden="1"/>
    </xf>
    <xf numFmtId="9" fontId="38" fillId="12" borderId="7" xfId="4" applyNumberFormat="1" applyFont="1" applyBorder="1" applyAlignment="1" applyProtection="1">
      <alignment horizontal="center" vertical="center"/>
      <protection hidden="1"/>
    </xf>
    <xf numFmtId="9" fontId="38" fillId="12" borderId="8" xfId="4" applyNumberFormat="1" applyFont="1" applyBorder="1" applyAlignment="1" applyProtection="1">
      <alignment horizontal="center" vertical="center"/>
      <protection hidden="1"/>
    </xf>
    <xf numFmtId="9" fontId="0" fillId="13" borderId="54" xfId="2" applyNumberFormat="1" applyFont="1" applyFill="1" applyBorder="1" applyAlignment="1" applyProtection="1">
      <alignment horizontal="center" vertical="center"/>
      <protection locked="0" hidden="1"/>
    </xf>
    <xf numFmtId="9" fontId="36" fillId="11" borderId="59" xfId="3" applyNumberFormat="1" applyFont="1" applyBorder="1" applyAlignment="1" applyProtection="1">
      <alignment horizontal="center" vertical="center"/>
      <protection hidden="1"/>
    </xf>
    <xf numFmtId="9" fontId="36" fillId="11" borderId="7" xfId="3" applyNumberFormat="1" applyFont="1" applyBorder="1" applyAlignment="1" applyProtection="1">
      <alignment horizontal="center" vertical="center"/>
      <protection hidden="1"/>
    </xf>
    <xf numFmtId="9" fontId="36" fillId="11" borderId="8" xfId="3" applyNumberFormat="1" applyFont="1" applyBorder="1" applyAlignment="1" applyProtection="1">
      <alignment horizontal="center" vertical="center"/>
      <protection hidden="1"/>
    </xf>
    <xf numFmtId="9" fontId="16" fillId="12" borderId="63" xfId="4" applyNumberFormat="1" applyBorder="1" applyAlignment="1" applyProtection="1">
      <alignment horizontal="center" vertical="center"/>
      <protection locked="0" hidden="1"/>
    </xf>
    <xf numFmtId="9" fontId="37" fillId="10" borderId="62" xfId="2" applyNumberFormat="1" applyFont="1" applyBorder="1" applyAlignment="1" applyProtection="1">
      <alignment horizontal="center" vertical="center"/>
      <protection locked="0" hidden="1"/>
    </xf>
    <xf numFmtId="9" fontId="36" fillId="17" borderId="58" xfId="3" applyNumberFormat="1" applyFont="1" applyFill="1" applyBorder="1" applyAlignment="1" applyProtection="1">
      <alignment horizontal="center" vertical="center"/>
      <protection hidden="1"/>
    </xf>
    <xf numFmtId="9" fontId="36" fillId="17" borderId="59" xfId="3" applyNumberFormat="1" applyFont="1" applyFill="1" applyBorder="1" applyAlignment="1" applyProtection="1">
      <alignment horizontal="center" vertical="center"/>
      <protection hidden="1"/>
    </xf>
    <xf numFmtId="9" fontId="36" fillId="17" borderId="7" xfId="3" applyNumberFormat="1" applyFont="1" applyFill="1" applyBorder="1" applyAlignment="1" applyProtection="1">
      <alignment horizontal="center" vertical="center"/>
      <protection hidden="1"/>
    </xf>
    <xf numFmtId="9" fontId="36" fillId="17" borderId="8" xfId="3" applyNumberFormat="1" applyFont="1" applyFill="1" applyBorder="1" applyAlignment="1" applyProtection="1">
      <alignment horizontal="center" vertical="center"/>
      <protection hidden="1"/>
    </xf>
    <xf numFmtId="9" fontId="32" fillId="9" borderId="0" xfId="1" applyNumberFormat="1" applyFont="1" applyFill="1" applyAlignment="1" applyProtection="1">
      <alignment horizontal="left" vertical="center" indent="3"/>
      <protection hidden="1"/>
    </xf>
    <xf numFmtId="9" fontId="41" fillId="0" borderId="0" xfId="1" applyNumberFormat="1" applyFont="1" applyFill="1" applyAlignment="1" applyProtection="1">
      <alignment horizontal="center" vertical="center"/>
      <protection hidden="1"/>
    </xf>
    <xf numFmtId="164" fontId="63" fillId="13" borderId="36" xfId="0" applyNumberFormat="1" applyFont="1" applyFill="1" applyBorder="1" applyAlignment="1">
      <alignment horizontal="left" vertical="center" wrapText="1"/>
    </xf>
    <xf numFmtId="9" fontId="0" fillId="13" borderId="2" xfId="0" applyNumberFormat="1" applyFont="1" applyFill="1" applyBorder="1" applyAlignment="1">
      <alignment horizontal="center" vertical="center" wrapText="1"/>
    </xf>
    <xf numFmtId="0" fontId="0" fillId="13" borderId="3" xfId="0" applyFont="1" applyFill="1" applyBorder="1" applyAlignment="1">
      <alignment horizontal="center" vertical="center" wrapText="1"/>
    </xf>
    <xf numFmtId="9" fontId="64" fillId="13" borderId="2" xfId="0" applyNumberFormat="1" applyFont="1" applyFill="1" applyBorder="1" applyAlignment="1">
      <alignment horizontal="center" vertical="center" wrapText="1"/>
    </xf>
    <xf numFmtId="9" fontId="64" fillId="13" borderId="3" xfId="0" applyNumberFormat="1" applyFont="1" applyFill="1" applyBorder="1" applyAlignment="1">
      <alignment horizontal="center" vertical="center" wrapText="1"/>
    </xf>
    <xf numFmtId="0" fontId="0" fillId="8" borderId="2" xfId="0" applyFont="1" applyFill="1" applyBorder="1" applyAlignment="1">
      <alignment horizontal="center" vertical="center" wrapText="1"/>
    </xf>
    <xf numFmtId="0" fontId="0" fillId="8" borderId="6" xfId="0" applyFont="1" applyFill="1" applyBorder="1" applyAlignment="1">
      <alignment horizontal="center" vertical="center" wrapText="1"/>
    </xf>
    <xf numFmtId="9" fontId="64" fillId="13" borderId="6" xfId="0" applyNumberFormat="1" applyFont="1" applyFill="1" applyBorder="1" applyAlignment="1">
      <alignment horizontal="center" vertical="center" wrapText="1"/>
    </xf>
    <xf numFmtId="1" fontId="63" fillId="13" borderId="37" xfId="0" applyNumberFormat="1" applyFont="1" applyFill="1" applyBorder="1" applyAlignment="1">
      <alignment horizontal="center" vertical="center" wrapText="1"/>
    </xf>
    <xf numFmtId="1" fontId="63" fillId="13" borderId="39" xfId="0" applyNumberFormat="1" applyFont="1" applyFill="1" applyBorder="1" applyAlignment="1">
      <alignment horizontal="center" vertical="center" wrapText="1"/>
    </xf>
    <xf numFmtId="1" fontId="11" fillId="13" borderId="37" xfId="0" applyNumberFormat="1" applyFont="1" applyFill="1" applyBorder="1" applyAlignment="1">
      <alignment horizontal="center" vertical="center" wrapText="1"/>
    </xf>
    <xf numFmtId="1" fontId="11" fillId="13" borderId="39" xfId="0" applyNumberFormat="1" applyFont="1" applyFill="1" applyBorder="1" applyAlignment="1">
      <alignment horizontal="center" vertical="center" wrapText="1"/>
    </xf>
    <xf numFmtId="0" fontId="11" fillId="13" borderId="39" xfId="0" applyFont="1" applyFill="1" applyBorder="1" applyAlignment="1">
      <alignment horizontal="center" vertical="center" wrapText="1"/>
    </xf>
    <xf numFmtId="1" fontId="63" fillId="13" borderId="12" xfId="0" applyNumberFormat="1" applyFont="1" applyFill="1" applyBorder="1" applyAlignment="1">
      <alignment horizontal="center" vertical="center" wrapText="1"/>
    </xf>
    <xf numFmtId="0" fontId="63" fillId="13" borderId="9" xfId="0" applyFont="1" applyFill="1" applyBorder="1" applyAlignment="1">
      <alignment horizontal="center" vertical="center" wrapText="1"/>
    </xf>
    <xf numFmtId="0" fontId="63" fillId="13" borderId="10" xfId="0" applyFont="1" applyFill="1" applyBorder="1" applyAlignment="1">
      <alignment horizontal="center" vertical="center" wrapText="1"/>
    </xf>
    <xf numFmtId="0" fontId="63" fillId="13" borderId="22" xfId="0" applyFont="1" applyFill="1" applyBorder="1" applyAlignment="1">
      <alignment horizontal="center" vertical="center" wrapText="1"/>
    </xf>
    <xf numFmtId="0" fontId="63" fillId="13" borderId="11" xfId="0" applyFont="1" applyFill="1" applyBorder="1" applyAlignment="1">
      <alignment horizontal="center" vertical="center" wrapText="1"/>
    </xf>
    <xf numFmtId="0" fontId="63" fillId="13" borderId="20" xfId="0" applyFont="1" applyFill="1" applyBorder="1" applyAlignment="1">
      <alignment horizontal="center" vertical="center" wrapText="1"/>
    </xf>
    <xf numFmtId="1" fontId="11" fillId="13" borderId="34" xfId="0" applyNumberFormat="1" applyFont="1" applyFill="1" applyBorder="1" applyAlignment="1">
      <alignment horizontal="right" vertical="center" wrapText="1"/>
    </xf>
    <xf numFmtId="0" fontId="11" fillId="13" borderId="34" xfId="0" applyFont="1" applyFill="1" applyBorder="1" applyAlignment="1">
      <alignment horizontal="right" vertical="center" wrapText="1"/>
    </xf>
    <xf numFmtId="164" fontId="11" fillId="13" borderId="36" xfId="0" applyNumberFormat="1" applyFont="1" applyFill="1" applyBorder="1" applyAlignment="1">
      <alignment horizontal="left" vertical="center" wrapText="1"/>
    </xf>
    <xf numFmtId="1" fontId="63" fillId="13" borderId="34" xfId="0" applyNumberFormat="1" applyFont="1" applyFill="1" applyBorder="1" applyAlignment="1">
      <alignment horizontal="right" vertical="center" wrapText="1"/>
    </xf>
    <xf numFmtId="0" fontId="63" fillId="13" borderId="34" xfId="0" applyFont="1" applyFill="1" applyBorder="1" applyAlignment="1">
      <alignment horizontal="right" vertical="center" wrapText="1"/>
    </xf>
    <xf numFmtId="0" fontId="2" fillId="13" borderId="0" xfId="0" applyFont="1" applyFill="1" applyAlignment="1">
      <alignment horizontal="left" vertical="center" wrapText="1"/>
    </xf>
    <xf numFmtId="1" fontId="11" fillId="13" borderId="31" xfId="0" applyNumberFormat="1" applyFont="1" applyFill="1" applyBorder="1" applyAlignment="1">
      <alignment horizontal="right" vertical="center" wrapText="1"/>
    </xf>
    <xf numFmtId="164" fontId="11" fillId="13" borderId="33" xfId="0" applyNumberFormat="1" applyFont="1" applyFill="1" applyBorder="1" applyAlignment="1">
      <alignment horizontal="left" vertical="center" wrapText="1"/>
    </xf>
    <xf numFmtId="1" fontId="63" fillId="13" borderId="31" xfId="0" applyNumberFormat="1" applyFont="1" applyFill="1" applyBorder="1" applyAlignment="1">
      <alignment horizontal="right" vertical="center" wrapText="1"/>
    </xf>
    <xf numFmtId="164" fontId="63" fillId="13" borderId="33" xfId="0" applyNumberFormat="1" applyFont="1" applyFill="1" applyBorder="1" applyAlignment="1">
      <alignment horizontal="left" vertical="center" wrapText="1"/>
    </xf>
    <xf numFmtId="9" fontId="10" fillId="9" borderId="0" xfId="1" applyNumberFormat="1" applyFont="1" applyFill="1" applyAlignment="1" applyProtection="1">
      <alignment horizontal="left" vertical="center"/>
      <protection hidden="1"/>
    </xf>
    <xf numFmtId="0" fontId="63" fillId="13" borderId="39" xfId="0" applyFont="1" applyFill="1" applyBorder="1" applyAlignment="1">
      <alignment horizontal="center" vertical="center" wrapText="1"/>
    </xf>
    <xf numFmtId="1" fontId="63" fillId="13" borderId="38" xfId="0" applyNumberFormat="1" applyFont="1" applyFill="1" applyBorder="1" applyAlignment="1">
      <alignment horizontal="center" vertical="center" wrapText="1"/>
    </xf>
    <xf numFmtId="0" fontId="0" fillId="8" borderId="4" xfId="0" applyFont="1" applyFill="1" applyBorder="1" applyAlignment="1">
      <alignment horizontal="center" vertical="center" wrapText="1"/>
    </xf>
    <xf numFmtId="0" fontId="0" fillId="8" borderId="19" xfId="0" applyFont="1" applyFill="1" applyBorder="1" applyAlignment="1">
      <alignment horizontal="center" vertical="center" wrapText="1"/>
    </xf>
    <xf numFmtId="0" fontId="29" fillId="8" borderId="31" xfId="0" applyFont="1" applyFill="1" applyBorder="1" applyAlignment="1">
      <alignment horizontal="center" vertical="center" wrapText="1"/>
    </xf>
    <xf numFmtId="0" fontId="0" fillId="8" borderId="34" xfId="0" applyFont="1" applyFill="1" applyBorder="1" applyAlignment="1">
      <alignment horizontal="center" vertical="center" wrapText="1"/>
    </xf>
    <xf numFmtId="1" fontId="63" fillId="13" borderId="32" xfId="0" applyNumberFormat="1" applyFont="1" applyFill="1" applyBorder="1" applyAlignment="1">
      <alignment horizontal="right" vertical="center" wrapText="1"/>
    </xf>
    <xf numFmtId="1" fontId="63" fillId="13" borderId="35" xfId="0" applyNumberFormat="1" applyFont="1" applyFill="1" applyBorder="1" applyAlignment="1">
      <alignment horizontal="right" vertical="center" wrapText="1"/>
    </xf>
    <xf numFmtId="1" fontId="63" fillId="13" borderId="56" xfId="0" applyNumberFormat="1" applyFont="1" applyFill="1" applyBorder="1" applyAlignment="1">
      <alignment horizontal="center" vertical="center" wrapText="1"/>
    </xf>
    <xf numFmtId="1" fontId="63" fillId="13" borderId="57" xfId="0" applyNumberFormat="1" applyFont="1" applyFill="1" applyBorder="1" applyAlignment="1">
      <alignment horizontal="center" vertical="center" wrapText="1"/>
    </xf>
    <xf numFmtId="0" fontId="29" fillId="8" borderId="34" xfId="0" applyFont="1" applyFill="1" applyBorder="1" applyAlignment="1">
      <alignment horizontal="center" vertical="center" wrapText="1"/>
    </xf>
    <xf numFmtId="1" fontId="11" fillId="13" borderId="12" xfId="0" applyNumberFormat="1" applyFont="1" applyFill="1" applyBorder="1" applyAlignment="1">
      <alignment horizontal="center" vertical="center" wrapText="1"/>
    </xf>
    <xf numFmtId="0" fontId="11" fillId="13" borderId="9" xfId="0" applyFont="1" applyFill="1" applyBorder="1" applyAlignment="1">
      <alignment horizontal="center" vertical="center" wrapText="1"/>
    </xf>
    <xf numFmtId="0" fontId="11" fillId="13" borderId="10" xfId="0" applyFont="1" applyFill="1" applyBorder="1" applyAlignment="1">
      <alignment horizontal="center" vertical="center" wrapText="1"/>
    </xf>
    <xf numFmtId="0" fontId="11" fillId="13" borderId="22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1" fillId="13" borderId="20" xfId="0" applyFont="1" applyFill="1" applyBorder="1" applyAlignment="1">
      <alignment horizontal="center" vertical="center" wrapText="1"/>
    </xf>
    <xf numFmtId="0" fontId="0" fillId="8" borderId="5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left" vertical="center" wrapText="1"/>
    </xf>
    <xf numFmtId="0" fontId="0" fillId="8" borderId="12" xfId="0" applyFont="1" applyFill="1" applyBorder="1" applyAlignment="1">
      <alignment horizontal="center" vertical="center" wrapText="1"/>
    </xf>
    <xf numFmtId="0" fontId="0" fillId="8" borderId="21" xfId="0" applyFont="1" applyFill="1" applyBorder="1" applyAlignment="1">
      <alignment horizontal="center" vertical="center" wrapText="1"/>
    </xf>
    <xf numFmtId="0" fontId="0" fillId="8" borderId="10" xfId="0" applyFont="1" applyFill="1" applyBorder="1" applyAlignment="1">
      <alignment horizontal="center" vertical="center" wrapText="1"/>
    </xf>
    <xf numFmtId="0" fontId="0" fillId="8" borderId="0" xfId="0" applyFont="1" applyFill="1" applyBorder="1" applyAlignment="1">
      <alignment horizontal="center" vertical="center" wrapText="1"/>
    </xf>
    <xf numFmtId="1" fontId="63" fillId="13" borderId="9" xfId="0" applyNumberFormat="1" applyFont="1" applyFill="1" applyBorder="1" applyAlignment="1">
      <alignment horizontal="center" vertical="center" wrapText="1"/>
    </xf>
    <xf numFmtId="1" fontId="63" fillId="13" borderId="10" xfId="0" applyNumberFormat="1" applyFont="1" applyFill="1" applyBorder="1" applyAlignment="1">
      <alignment horizontal="center" vertical="center" wrapText="1"/>
    </xf>
    <xf numFmtId="1" fontId="63" fillId="13" borderId="22" xfId="0" applyNumberFormat="1" applyFont="1" applyFill="1" applyBorder="1" applyAlignment="1">
      <alignment horizontal="center" vertical="center" wrapText="1"/>
    </xf>
    <xf numFmtId="1" fontId="63" fillId="13" borderId="11" xfId="0" applyNumberFormat="1" applyFont="1" applyFill="1" applyBorder="1" applyAlignment="1">
      <alignment horizontal="center" vertical="center" wrapText="1"/>
    </xf>
    <xf numFmtId="1" fontId="63" fillId="13" borderId="20" xfId="0" applyNumberFormat="1" applyFont="1" applyFill="1" applyBorder="1" applyAlignment="1">
      <alignment horizontal="center" vertical="center" wrapText="1"/>
    </xf>
    <xf numFmtId="0" fontId="11" fillId="13" borderId="37" xfId="0" applyFont="1" applyFill="1" applyBorder="1" applyAlignment="1">
      <alignment horizontal="center" vertical="center" wrapText="1"/>
    </xf>
    <xf numFmtId="0" fontId="63" fillId="13" borderId="12" xfId="0" applyFont="1" applyFill="1" applyBorder="1" applyAlignment="1">
      <alignment horizontal="center" vertical="center" wrapText="1"/>
    </xf>
    <xf numFmtId="0" fontId="63" fillId="13" borderId="37" xfId="0" applyFont="1" applyFill="1" applyBorder="1" applyAlignment="1">
      <alignment horizontal="center" vertical="center" wrapText="1"/>
    </xf>
    <xf numFmtId="9" fontId="0" fillId="13" borderId="3" xfId="0" applyNumberFormat="1" applyFont="1" applyFill="1" applyBorder="1" applyAlignment="1">
      <alignment horizontal="center" vertical="center" wrapText="1"/>
    </xf>
    <xf numFmtId="0" fontId="11" fillId="13" borderId="12" xfId="0" applyFont="1" applyFill="1" applyBorder="1" applyAlignment="1">
      <alignment horizontal="center" vertical="center" wrapText="1"/>
    </xf>
    <xf numFmtId="0" fontId="11" fillId="13" borderId="31" xfId="0" applyFont="1" applyFill="1" applyBorder="1" applyAlignment="1">
      <alignment horizontal="right" vertical="center" wrapText="1"/>
    </xf>
    <xf numFmtId="0" fontId="63" fillId="13" borderId="31" xfId="0" applyFont="1" applyFill="1" applyBorder="1" applyAlignment="1">
      <alignment horizontal="right" vertical="center" wrapText="1"/>
    </xf>
    <xf numFmtId="9" fontId="17" fillId="7" borderId="2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3" xfId="5" applyNumberFormat="1" applyFont="1" applyFill="1" applyBorder="1" applyAlignment="1" applyProtection="1">
      <alignment horizontal="center" vertical="center" wrapText="1"/>
      <protection hidden="1"/>
    </xf>
    <xf numFmtId="9" fontId="15" fillId="13" borderId="58" xfId="3" applyNumberFormat="1" applyFill="1" applyBorder="1" applyAlignment="1" applyProtection="1">
      <alignment horizontal="center" vertical="center"/>
      <protection hidden="1"/>
    </xf>
    <xf numFmtId="9" fontId="15" fillId="13" borderId="59" xfId="3" applyNumberFormat="1" applyFill="1" applyBorder="1" applyAlignment="1" applyProtection="1">
      <alignment horizontal="center" vertical="center"/>
      <protection hidden="1"/>
    </xf>
    <xf numFmtId="9" fontId="15" fillId="13" borderId="7" xfId="3" applyNumberFormat="1" applyFill="1" applyBorder="1" applyAlignment="1" applyProtection="1">
      <alignment horizontal="center" vertical="center"/>
      <protection hidden="1"/>
    </xf>
    <xf numFmtId="9" fontId="15" fillId="13" borderId="8" xfId="3" applyNumberFormat="1" applyFill="1" applyBorder="1" applyAlignment="1" applyProtection="1">
      <alignment horizontal="center" vertical="center"/>
      <protection hidden="1"/>
    </xf>
    <xf numFmtId="9" fontId="14" fillId="13" borderId="53" xfId="2" applyNumberFormat="1" applyFill="1" applyBorder="1" applyAlignment="1" applyProtection="1">
      <alignment horizontal="center" vertical="center"/>
      <protection locked="0" hidden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15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16" borderId="0" xfId="0" applyFill="1" applyAlignment="1">
      <alignment horizontal="center"/>
    </xf>
  </cellXfs>
  <cellStyles count="9">
    <cellStyle name="Bad" xfId="3" builtinId="27"/>
    <cellStyle name="Good" xfId="2" builtinId="26"/>
    <cellStyle name="Hyperlink" xfId="5" builtinId="8"/>
    <cellStyle name="Neutral" xfId="4" builtinId="28"/>
    <cellStyle name="Normal" xfId="0" builtinId="0"/>
    <cellStyle name="Normal 2" xfId="6"/>
    <cellStyle name="Normal 2 2 2" xfId="7"/>
    <cellStyle name="Normal 5" xfId="1"/>
    <cellStyle name="Percent" xfId="8" builtinId="5"/>
  </cellStyles>
  <dxfs count="160"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7C2855"/>
      <color rgb="FF9C0006"/>
      <color rgb="FFC2307C"/>
      <color rgb="FFFFC7CE"/>
      <color rgb="FF9C6500"/>
      <color rgb="FFFFEB9C"/>
      <color rgb="FF006100"/>
      <color rgb="FFC6EFCE"/>
      <color rgb="FFC4EFCE"/>
      <color rgb="FFC6EF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9411341611144759"/>
          <c:y val="0.1026178010471204"/>
          <c:w val="0.47575042903290943"/>
          <c:h val="0.7961633068117793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Q1'!$B$4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5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 data Q1'!$A$5:$A$22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cat>
          <c:val>
            <c:numRef>
              <c:f>'Graph data Q1'!$B$5:$B$22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 data Q1'!$C$4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dLbl>
              <c:idx val="4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 data Q1'!$A$5:$A$22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cat>
          <c:val>
            <c:numRef>
              <c:f>'Graph data Q1'!$C$5:$C$22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2"/>
        <c:overlap val="100"/>
        <c:axId val="168158336"/>
        <c:axId val="168159872"/>
      </c:barChart>
      <c:catAx>
        <c:axId val="168158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68159872"/>
        <c:crosses val="autoZero"/>
        <c:auto val="1"/>
        <c:lblAlgn val="ctr"/>
        <c:lblOffset val="100"/>
        <c:noMultiLvlLbl val="0"/>
      </c:catAx>
      <c:valAx>
        <c:axId val="168159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158336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7961668295112746"/>
          <c:y val="4.0712371686523481E-2"/>
          <c:w val="0.16084963832075735"/>
          <c:h val="0.11229363345288645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8804154160306922"/>
          <c:y val="0.11659730608107916"/>
          <c:w val="0.59210970011511277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Q1'!$K$76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Q1'!$J$77:$J$94</c:f>
              <c:strCache>
                <c:ptCount val="18"/>
                <c:pt idx="0">
                  <c:v>Barnstaple, North Devon District Hospital</c:v>
                </c:pt>
                <c:pt idx="1">
                  <c:v>Truro, Royal Cornwall Hospital</c:v>
                </c:pt>
                <c:pt idx="2">
                  <c:v>Cardiff, University Hospital of Wales</c:v>
                </c:pt>
                <c:pt idx="3">
                  <c:v>Plymouth, Derriford Hospital</c:v>
                </c:pt>
                <c:pt idx="4">
                  <c:v>Abergavenny, Nevill Hall Hospital</c:v>
                </c:pt>
                <c:pt idx="5">
                  <c:v>Bristol, Bristol Heart Institute</c:v>
                </c:pt>
                <c:pt idx="6">
                  <c:v>Exeter, Royal Devon and Exeter Hospital</c:v>
                </c:pt>
                <c:pt idx="7">
                  <c:v>Taunton, Musgrove Park Hospital </c:v>
                </c:pt>
                <c:pt idx="8">
                  <c:v>Bridgend, Princess of Wales Hospital</c:v>
                </c:pt>
                <c:pt idx="9">
                  <c:v>Swindon, Great Weston Hospital</c:v>
                </c:pt>
                <c:pt idx="10">
                  <c:v>Carmarthen, Glangwilli General Hospital </c:v>
                </c:pt>
                <c:pt idx="11">
                  <c:v>Merthyr Tydfil, Prince Charles Hospital</c:v>
                </c:pt>
                <c:pt idx="12">
                  <c:v>Swansea, Singleton Hospital </c:v>
                </c:pt>
                <c:pt idx="13">
                  <c:v>Haverford West, Withybush Hospital </c:v>
                </c:pt>
                <c:pt idx="14">
                  <c:v>Newport, Royal Gwent Hospital </c:v>
                </c:pt>
                <c:pt idx="15">
                  <c:v>Llantrisant, Royal Glamorgan Hospital </c:v>
                </c:pt>
                <c:pt idx="16">
                  <c:v>Gloucester, Gloucestershire Hospitals</c:v>
                </c:pt>
                <c:pt idx="17">
                  <c:v>Torquay, Torbay District General Hospital </c:v>
                </c:pt>
              </c:strCache>
            </c:strRef>
          </c:cat>
          <c:val>
            <c:numRef>
              <c:f>'Graph data Q1'!$K$77:$K$94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4210432"/>
        <c:axId val="174212224"/>
      </c:barChart>
      <c:catAx>
        <c:axId val="174210432"/>
        <c:scaling>
          <c:orientation val="minMax"/>
        </c:scaling>
        <c:delete val="0"/>
        <c:axPos val="l"/>
        <c:majorTickMark val="out"/>
        <c:minorTickMark val="none"/>
        <c:tickLblPos val="nextTo"/>
        <c:crossAx val="174212224"/>
        <c:crosses val="autoZero"/>
        <c:auto val="1"/>
        <c:lblAlgn val="ctr"/>
        <c:lblOffset val="100"/>
        <c:noMultiLvlLbl val="0"/>
      </c:catAx>
      <c:valAx>
        <c:axId val="174212224"/>
        <c:scaling>
          <c:orientation val="minMax"/>
          <c:max val="0.2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74210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Centre range of DNA (%) -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Q1'!$B$102:$I$102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0.13200000000000001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Q1'!$B$103:$I$103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0.25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Q1'!$B$104:$I$104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0.02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Q1'!$B$105:$I$105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0.02</c:v>
                </c:pt>
                <c:pt idx="5">
                  <c:v>0.08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Q1'!$B$106:$I$106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0.06</c:v>
                </c:pt>
                <c:pt idx="5">
                  <c:v>0.06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Q1'!$B$107:$I$107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0.05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6"/>
          <c:order val="6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Q1'!$B$108:$I$108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7"/>
          <c:order val="7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Q1'!$B$109:$I$109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8"/>
          <c:order val="8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Q1'!$B$110:$I$110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9"/>
          <c:order val="9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Q1'!$B$111:$I$111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0"/>
          <c:order val="10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Q1'!$B$112:$I$112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1"/>
          <c:order val="11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Q1'!$B$113:$I$113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0.04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2"/>
          <c:order val="12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Q1'!$B$114:$I$114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0.31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3"/>
          <c:order val="13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Q1'!$B$115:$I$115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4"/>
          <c:order val="14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Q1'!$B$116:$I$116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5"/>
          <c:order val="15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Q1'!$B$117:$I$117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6"/>
          <c:order val="16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Q1'!$B$118:$I$118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7"/>
          <c:order val="17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Q1'!$B$119:$I$119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7C2855"/>
              </a:solidFill>
            </c:spPr>
          </c:downBars>
        </c:upDownBars>
        <c:axId val="174796160"/>
        <c:axId val="174806144"/>
      </c:stockChart>
      <c:catAx>
        <c:axId val="1747961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74806144"/>
        <c:crosses val="autoZero"/>
        <c:auto val="1"/>
        <c:lblAlgn val="ctr"/>
        <c:lblOffset val="100"/>
        <c:noMultiLvlLbl val="0"/>
      </c:catAx>
      <c:valAx>
        <c:axId val="17480614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74796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Centre range of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Q1'!$B$124:$I$124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7.6999999999999999E-2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Q1'!$B$125:$I$125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0.16500000000000001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Q1'!$B$126:$I$126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Q1'!$B$127:$I$127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Q1'!$B$128:$I$128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Q1'!$B$129:$I$129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6"/>
          <c:order val="6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Q1'!$B$130:$I$130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7"/>
          <c:order val="7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Q1'!$B$131:$I$131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8.4000000000000005E-2</c:v>
                </c:pt>
                <c:pt idx="5">
                  <c:v>0.06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8"/>
          <c:order val="8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Q1'!$B$132:$I$132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7.4999999999999997E-2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9"/>
          <c:order val="9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Q1'!$B$133:$I$133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2.9000000000000001E-2</c:v>
                </c:pt>
                <c:pt idx="5">
                  <c:v>1.6E-2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0"/>
          <c:order val="10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Q1'!$B$134:$I$134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0.14000000000000001</c:v>
                </c:pt>
                <c:pt idx="5">
                  <c:v>6.6199999999999995E-2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1"/>
          <c:order val="11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Q1'!$B$135:$I$135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2"/>
          <c:order val="12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Q1'!$B$136:$I$136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3"/>
          <c:order val="13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Q1'!$B$137:$I$137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4"/>
          <c:order val="14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Q1'!$B$138:$I$138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5"/>
          <c:order val="15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Q1'!$B$139:$I$139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0.19400000000000001</c:v>
                </c:pt>
                <c:pt idx="5">
                  <c:v>9.2600000000000002E-2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6"/>
          <c:order val="16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Q1'!$B$140:$I$140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0.114</c:v>
                </c:pt>
                <c:pt idx="5">
                  <c:v>2.0400000000000001E-2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7"/>
          <c:order val="17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Q1'!$B$141:$I$141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8"/>
          <c:order val="18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Q1'!$B$142:$I$142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C2307C"/>
              </a:solidFill>
            </c:spPr>
          </c:downBars>
        </c:upDownBars>
        <c:axId val="175158016"/>
        <c:axId val="175159552"/>
      </c:stockChart>
      <c:catAx>
        <c:axId val="175158016"/>
        <c:scaling>
          <c:orientation val="minMax"/>
        </c:scaling>
        <c:delete val="0"/>
        <c:axPos val="b"/>
        <c:majorTickMark val="out"/>
        <c:minorTickMark val="none"/>
        <c:tickLblPos val="nextTo"/>
        <c:crossAx val="175159552"/>
        <c:crosses val="autoZero"/>
        <c:auto val="1"/>
        <c:lblAlgn val="ctr"/>
        <c:lblOffset val="100"/>
        <c:noMultiLvlLbl val="0"/>
      </c:catAx>
      <c:valAx>
        <c:axId val="1751595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51580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9411341611144759"/>
          <c:y val="0.1026178010471204"/>
          <c:w val="0.47575042903290943"/>
          <c:h val="0.7961633068117793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Q1'!$B$4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5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 data Q1'!$A$5:$A$22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cat>
          <c:val>
            <c:numRef>
              <c:f>'Graph data Q1'!$B$5:$B$22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 data Q1'!$C$4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dLbl>
              <c:idx val="4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 data Q1'!$A$5:$A$22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cat>
          <c:val>
            <c:numRef>
              <c:f>'Graph data Q1'!$C$5:$C$22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2"/>
        <c:overlap val="100"/>
        <c:axId val="165677312"/>
        <c:axId val="165678464"/>
      </c:barChart>
      <c:catAx>
        <c:axId val="165677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65678464"/>
        <c:crosses val="autoZero"/>
        <c:auto val="1"/>
        <c:lblAlgn val="ctr"/>
        <c:lblOffset val="100"/>
        <c:noMultiLvlLbl val="0"/>
      </c:catAx>
      <c:valAx>
        <c:axId val="165678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5677312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7961668295112746"/>
          <c:y val="4.0712371686523481E-2"/>
          <c:w val="0.16084963832075735"/>
          <c:h val="0.11229363345288645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302640889939199"/>
          <c:y val="9.0983129726585218E-2"/>
          <c:w val="0.64512192497676923"/>
          <c:h val="0.7961633068117793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Q1'!$H$4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 data Q1'!$G$5:$G$23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cat>
          <c:val>
            <c:numRef>
              <c:f>'Graph data Q1'!$H$5:$H$23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 formatCode="0">
                  <c:v>0</c:v>
                </c:pt>
                <c:pt idx="14">
                  <c:v>0</c:v>
                </c:pt>
                <c:pt idx="15">
                  <c:v>0</c:v>
                </c:pt>
                <c:pt idx="16" formatCode="0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 data Q1'!$I$4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dLbl>
              <c:idx val="2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17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 data Q1'!$G$5:$G$23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cat>
          <c:val>
            <c:numRef>
              <c:f>'Graph data Q1'!$I$5:$I$23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 formatCode="0">
                  <c:v>0</c:v>
                </c:pt>
                <c:pt idx="14">
                  <c:v>0</c:v>
                </c:pt>
                <c:pt idx="15">
                  <c:v>0</c:v>
                </c:pt>
                <c:pt idx="16" formatCode="0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2"/>
        <c:overlap val="100"/>
        <c:axId val="165729408"/>
        <c:axId val="165730944"/>
      </c:barChart>
      <c:catAx>
        <c:axId val="165729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65730944"/>
        <c:crosses val="autoZero"/>
        <c:auto val="1"/>
        <c:lblAlgn val="ctr"/>
        <c:lblOffset val="100"/>
        <c:noMultiLvlLbl val="0"/>
      </c:catAx>
      <c:valAx>
        <c:axId val="165730944"/>
        <c:scaling>
          <c:orientation val="minMax"/>
          <c:max val="200"/>
        </c:scaling>
        <c:delete val="1"/>
        <c:axPos val="b"/>
        <c:numFmt formatCode="General" sourceLinked="1"/>
        <c:majorTickMark val="out"/>
        <c:minorTickMark val="none"/>
        <c:tickLblPos val="nextTo"/>
        <c:crossAx val="165729408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'Graph data Q1'!$H$30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Q1'!$G$31:$G$48</c:f>
              <c:strCache>
                <c:ptCount val="18"/>
                <c:pt idx="0">
                  <c:v>Taunton, Musgrove Park Hospital </c:v>
                </c:pt>
                <c:pt idx="1">
                  <c:v>Swindon, Great Weston Hospital</c:v>
                </c:pt>
                <c:pt idx="2">
                  <c:v>Bristol, Bristol Heart Institute</c:v>
                </c:pt>
                <c:pt idx="3">
                  <c:v>Bridgend, Princess of Wales Hospital</c:v>
                </c:pt>
                <c:pt idx="4">
                  <c:v>Newport, Royal Gwent Hospital </c:v>
                </c:pt>
                <c:pt idx="5">
                  <c:v>Merthyr Tydfil, Prince Charles Hospital</c:v>
                </c:pt>
                <c:pt idx="6">
                  <c:v>Gloucester, Gloucestershire Hospitals</c:v>
                </c:pt>
                <c:pt idx="7">
                  <c:v>Abergavenny, Nevill Hall Hospital</c:v>
                </c:pt>
                <c:pt idx="8">
                  <c:v>Exeter, Royal Devon and Exeter Hospital</c:v>
                </c:pt>
                <c:pt idx="9">
                  <c:v>Haverford West, Withybush Hospital </c:v>
                </c:pt>
                <c:pt idx="10">
                  <c:v>Torquay, Torbay District General Hospital </c:v>
                </c:pt>
                <c:pt idx="11">
                  <c:v>Truro, Royal Cornwall Hospital</c:v>
                </c:pt>
                <c:pt idx="12">
                  <c:v>Barnstaple, North Devon District Hospital</c:v>
                </c:pt>
                <c:pt idx="13">
                  <c:v>Carmarthen, Glangwilli General Hospital </c:v>
                </c:pt>
                <c:pt idx="14">
                  <c:v>Plymouth, Derriford Hospital</c:v>
                </c:pt>
                <c:pt idx="15">
                  <c:v>Swansea, Singleton Hospital </c:v>
                </c:pt>
                <c:pt idx="16">
                  <c:v>Cardiff, University Hospital of Wales</c:v>
                </c:pt>
                <c:pt idx="17">
                  <c:v>Llantrisant, Royal Glamorgan Hospital </c:v>
                </c:pt>
              </c:strCache>
            </c:strRef>
          </c:cat>
          <c:val>
            <c:numRef>
              <c:f>'Graph data Q1'!$H$31:$H$48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 data Q1'!$I$30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Q1'!$G$31:$G$48</c:f>
              <c:strCache>
                <c:ptCount val="18"/>
                <c:pt idx="0">
                  <c:v>Taunton, Musgrove Park Hospital </c:v>
                </c:pt>
                <c:pt idx="1">
                  <c:v>Swindon, Great Weston Hospital</c:v>
                </c:pt>
                <c:pt idx="2">
                  <c:v>Bristol, Bristol Heart Institute</c:v>
                </c:pt>
                <c:pt idx="3">
                  <c:v>Bridgend, Princess of Wales Hospital</c:v>
                </c:pt>
                <c:pt idx="4">
                  <c:v>Newport, Royal Gwent Hospital </c:v>
                </c:pt>
                <c:pt idx="5">
                  <c:v>Merthyr Tydfil, Prince Charles Hospital</c:v>
                </c:pt>
                <c:pt idx="6">
                  <c:v>Gloucester, Gloucestershire Hospitals</c:v>
                </c:pt>
                <c:pt idx="7">
                  <c:v>Abergavenny, Nevill Hall Hospital</c:v>
                </c:pt>
                <c:pt idx="8">
                  <c:v>Exeter, Royal Devon and Exeter Hospital</c:v>
                </c:pt>
                <c:pt idx="9">
                  <c:v>Haverford West, Withybush Hospital </c:v>
                </c:pt>
                <c:pt idx="10">
                  <c:v>Torquay, Torbay District General Hospital </c:v>
                </c:pt>
                <c:pt idx="11">
                  <c:v>Truro, Royal Cornwall Hospital</c:v>
                </c:pt>
                <c:pt idx="12">
                  <c:v>Barnstaple, North Devon District Hospital</c:v>
                </c:pt>
                <c:pt idx="13">
                  <c:v>Carmarthen, Glangwilli General Hospital </c:v>
                </c:pt>
                <c:pt idx="14">
                  <c:v>Plymouth, Derriford Hospital</c:v>
                </c:pt>
                <c:pt idx="15">
                  <c:v>Swansea, Singleton Hospital </c:v>
                </c:pt>
                <c:pt idx="16">
                  <c:v>Cardiff, University Hospital of Wales</c:v>
                </c:pt>
                <c:pt idx="17">
                  <c:v>Llantrisant, Royal Glamorgan Hospital </c:v>
                </c:pt>
              </c:strCache>
            </c:strRef>
          </c:cat>
          <c:val>
            <c:numRef>
              <c:f>'Graph data Q1'!$I$31:$I$48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'Graph data Q1'!$J$30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Q1'!$G$31:$G$48</c:f>
              <c:strCache>
                <c:ptCount val="18"/>
                <c:pt idx="0">
                  <c:v>Taunton, Musgrove Park Hospital </c:v>
                </c:pt>
                <c:pt idx="1">
                  <c:v>Swindon, Great Weston Hospital</c:v>
                </c:pt>
                <c:pt idx="2">
                  <c:v>Bristol, Bristol Heart Institute</c:v>
                </c:pt>
                <c:pt idx="3">
                  <c:v>Bridgend, Princess of Wales Hospital</c:v>
                </c:pt>
                <c:pt idx="4">
                  <c:v>Newport, Royal Gwent Hospital </c:v>
                </c:pt>
                <c:pt idx="5">
                  <c:v>Merthyr Tydfil, Prince Charles Hospital</c:v>
                </c:pt>
                <c:pt idx="6">
                  <c:v>Gloucester, Gloucestershire Hospitals</c:v>
                </c:pt>
                <c:pt idx="7">
                  <c:v>Abergavenny, Nevill Hall Hospital</c:v>
                </c:pt>
                <c:pt idx="8">
                  <c:v>Exeter, Royal Devon and Exeter Hospital</c:v>
                </c:pt>
                <c:pt idx="9">
                  <c:v>Haverford West, Withybush Hospital </c:v>
                </c:pt>
                <c:pt idx="10">
                  <c:v>Torquay, Torbay District General Hospital </c:v>
                </c:pt>
                <c:pt idx="11">
                  <c:v>Truro, Royal Cornwall Hospital</c:v>
                </c:pt>
                <c:pt idx="12">
                  <c:v>Barnstaple, North Devon District Hospital</c:v>
                </c:pt>
                <c:pt idx="13">
                  <c:v>Carmarthen, Glangwilli General Hospital </c:v>
                </c:pt>
                <c:pt idx="14">
                  <c:v>Plymouth, Derriford Hospital</c:v>
                </c:pt>
                <c:pt idx="15">
                  <c:v>Swansea, Singleton Hospital </c:v>
                </c:pt>
                <c:pt idx="16">
                  <c:v>Cardiff, University Hospital of Wales</c:v>
                </c:pt>
                <c:pt idx="17">
                  <c:v>Llantrisant, Royal Glamorgan Hospital </c:v>
                </c:pt>
              </c:strCache>
            </c:strRef>
          </c:cat>
          <c:val>
            <c:numRef>
              <c:f>'Graph data Q1'!$J$31:$J$48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5027328"/>
        <c:axId val="175028864"/>
      </c:barChart>
      <c:catAx>
        <c:axId val="175027328"/>
        <c:scaling>
          <c:orientation val="minMax"/>
        </c:scaling>
        <c:delete val="0"/>
        <c:axPos val="l"/>
        <c:majorTickMark val="out"/>
        <c:minorTickMark val="none"/>
        <c:tickLblPos val="nextTo"/>
        <c:crossAx val="175028864"/>
        <c:crosses val="autoZero"/>
        <c:auto val="1"/>
        <c:lblAlgn val="ctr"/>
        <c:lblOffset val="100"/>
        <c:noMultiLvlLbl val="0"/>
      </c:catAx>
      <c:valAx>
        <c:axId val="175028864"/>
        <c:scaling>
          <c:orientation val="minMax"/>
          <c:max val="200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75027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3398028928777"/>
          <c:y val="7.6125377974306768E-2"/>
          <c:w val="0.11857657608679237"/>
          <c:h val="0.15783781950154196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'Graph data Q1'!$H$52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Q1'!$G$53:$G$70</c:f>
              <c:strCache>
                <c:ptCount val="18"/>
                <c:pt idx="0">
                  <c:v>Gloucester, Gloucestershire Hospitals</c:v>
                </c:pt>
                <c:pt idx="1">
                  <c:v>Torquay, Torbay District General Hospital </c:v>
                </c:pt>
                <c:pt idx="2">
                  <c:v>Bristol, Bristol Heart Institute</c:v>
                </c:pt>
                <c:pt idx="3">
                  <c:v>Bridgend, Princess of Wales Hospital</c:v>
                </c:pt>
                <c:pt idx="4">
                  <c:v>Exeter, Royal Devon and Exeter Hospital</c:v>
                </c:pt>
                <c:pt idx="5">
                  <c:v>Newport, Royal Gwent Hospital </c:v>
                </c:pt>
                <c:pt idx="6">
                  <c:v>Swindon, Great Weston Hospital</c:v>
                </c:pt>
                <c:pt idx="7">
                  <c:v>Cardiff, University Hospital of Wales</c:v>
                </c:pt>
                <c:pt idx="8">
                  <c:v>Carmarthen, Glangwilli General Hospital </c:v>
                </c:pt>
                <c:pt idx="9">
                  <c:v>Llantrisant, Royal Glamorgan Hospital </c:v>
                </c:pt>
                <c:pt idx="10">
                  <c:v>Merthyr Tydfil, Prince Charles Hospital</c:v>
                </c:pt>
                <c:pt idx="11">
                  <c:v>Swansea, Singleton Hospital </c:v>
                </c:pt>
                <c:pt idx="12">
                  <c:v>Haverford West, Withybush Hospital </c:v>
                </c:pt>
                <c:pt idx="13">
                  <c:v>Plymouth, Derriford Hospital</c:v>
                </c:pt>
                <c:pt idx="14">
                  <c:v>Truro, Royal Cornwall Hospital</c:v>
                </c:pt>
                <c:pt idx="15">
                  <c:v>Taunton, Musgrove Park Hospital </c:v>
                </c:pt>
                <c:pt idx="16">
                  <c:v>Abergavenny, Nevill Hall Hospital</c:v>
                </c:pt>
                <c:pt idx="17">
                  <c:v>Barnstaple, North Devon District Hospital</c:v>
                </c:pt>
              </c:strCache>
            </c:strRef>
          </c:cat>
          <c:val>
            <c:numRef>
              <c:f>'Graph data Q1'!$H$53:$H$70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 data Q1'!$I$52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Q1'!$G$53:$G$70</c:f>
              <c:strCache>
                <c:ptCount val="18"/>
                <c:pt idx="0">
                  <c:v>Gloucester, Gloucestershire Hospitals</c:v>
                </c:pt>
                <c:pt idx="1">
                  <c:v>Torquay, Torbay District General Hospital </c:v>
                </c:pt>
                <c:pt idx="2">
                  <c:v>Bristol, Bristol Heart Institute</c:v>
                </c:pt>
                <c:pt idx="3">
                  <c:v>Bridgend, Princess of Wales Hospital</c:v>
                </c:pt>
                <c:pt idx="4">
                  <c:v>Exeter, Royal Devon and Exeter Hospital</c:v>
                </c:pt>
                <c:pt idx="5">
                  <c:v>Newport, Royal Gwent Hospital </c:v>
                </c:pt>
                <c:pt idx="6">
                  <c:v>Swindon, Great Weston Hospital</c:v>
                </c:pt>
                <c:pt idx="7">
                  <c:v>Cardiff, University Hospital of Wales</c:v>
                </c:pt>
                <c:pt idx="8">
                  <c:v>Carmarthen, Glangwilli General Hospital </c:v>
                </c:pt>
                <c:pt idx="9">
                  <c:v>Llantrisant, Royal Glamorgan Hospital </c:v>
                </c:pt>
                <c:pt idx="10">
                  <c:v>Merthyr Tydfil, Prince Charles Hospital</c:v>
                </c:pt>
                <c:pt idx="11">
                  <c:v>Swansea, Singleton Hospital </c:v>
                </c:pt>
                <c:pt idx="12">
                  <c:v>Haverford West, Withybush Hospital </c:v>
                </c:pt>
                <c:pt idx="13">
                  <c:v>Plymouth, Derriford Hospital</c:v>
                </c:pt>
                <c:pt idx="14">
                  <c:v>Truro, Royal Cornwall Hospital</c:v>
                </c:pt>
                <c:pt idx="15">
                  <c:v>Taunton, Musgrove Park Hospital </c:v>
                </c:pt>
                <c:pt idx="16">
                  <c:v>Abergavenny, Nevill Hall Hospital</c:v>
                </c:pt>
                <c:pt idx="17">
                  <c:v>Barnstaple, North Devon District Hospital</c:v>
                </c:pt>
              </c:strCache>
            </c:strRef>
          </c:cat>
          <c:val>
            <c:numRef>
              <c:f>'Graph data Q1'!$I$53:$I$70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'Graph data Q1'!$J$52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Q1'!$G$53:$G$70</c:f>
              <c:strCache>
                <c:ptCount val="18"/>
                <c:pt idx="0">
                  <c:v>Gloucester, Gloucestershire Hospitals</c:v>
                </c:pt>
                <c:pt idx="1">
                  <c:v>Torquay, Torbay District General Hospital </c:v>
                </c:pt>
                <c:pt idx="2">
                  <c:v>Bristol, Bristol Heart Institute</c:v>
                </c:pt>
                <c:pt idx="3">
                  <c:v>Bridgend, Princess of Wales Hospital</c:v>
                </c:pt>
                <c:pt idx="4">
                  <c:v>Exeter, Royal Devon and Exeter Hospital</c:v>
                </c:pt>
                <c:pt idx="5">
                  <c:v>Newport, Royal Gwent Hospital </c:v>
                </c:pt>
                <c:pt idx="6">
                  <c:v>Swindon, Great Weston Hospital</c:v>
                </c:pt>
                <c:pt idx="7">
                  <c:v>Cardiff, University Hospital of Wales</c:v>
                </c:pt>
                <c:pt idx="8">
                  <c:v>Carmarthen, Glangwilli General Hospital </c:v>
                </c:pt>
                <c:pt idx="9">
                  <c:v>Llantrisant, Royal Glamorgan Hospital </c:v>
                </c:pt>
                <c:pt idx="10">
                  <c:v>Merthyr Tydfil, Prince Charles Hospital</c:v>
                </c:pt>
                <c:pt idx="11">
                  <c:v>Swansea, Singleton Hospital </c:v>
                </c:pt>
                <c:pt idx="12">
                  <c:v>Haverford West, Withybush Hospital </c:v>
                </c:pt>
                <c:pt idx="13">
                  <c:v>Plymouth, Derriford Hospital</c:v>
                </c:pt>
                <c:pt idx="14">
                  <c:v>Truro, Royal Cornwall Hospital</c:v>
                </c:pt>
                <c:pt idx="15">
                  <c:v>Taunton, Musgrove Park Hospital </c:v>
                </c:pt>
                <c:pt idx="16">
                  <c:v>Abergavenny, Nevill Hall Hospital</c:v>
                </c:pt>
                <c:pt idx="17">
                  <c:v>Barnstaple, North Devon District Hospital</c:v>
                </c:pt>
              </c:strCache>
            </c:strRef>
          </c:cat>
          <c:val>
            <c:numRef>
              <c:f>'Graph data Q1'!$J$53:$J$70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5089536"/>
        <c:axId val="175091072"/>
      </c:barChart>
      <c:catAx>
        <c:axId val="175089536"/>
        <c:scaling>
          <c:orientation val="minMax"/>
        </c:scaling>
        <c:delete val="0"/>
        <c:axPos val="l"/>
        <c:majorTickMark val="out"/>
        <c:minorTickMark val="none"/>
        <c:tickLblPos val="nextTo"/>
        <c:crossAx val="175091072"/>
        <c:crosses val="autoZero"/>
        <c:auto val="1"/>
        <c:lblAlgn val="ctr"/>
        <c:lblOffset val="100"/>
        <c:noMultiLvlLbl val="0"/>
      </c:catAx>
      <c:valAx>
        <c:axId val="17509107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75089536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8668498951826652"/>
          <c:y val="4.7440299470762878E-2"/>
          <c:w val="0.1254320625521344"/>
          <c:h val="0.17281076545759649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0897536846355744"/>
          <c:y val="0.11468587524506793"/>
          <c:w val="0.5862535332121946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Q1'!$B$30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Q1'!$A$31:$A$49</c:f>
              <c:strCache>
                <c:ptCount val="19"/>
                <c:pt idx="0">
                  <c:v>Swindon, Great Weston Hospital </c:v>
                </c:pt>
                <c:pt idx="1">
                  <c:v>Plymouth, Derriford Hospital </c:v>
                </c:pt>
                <c:pt idx="2">
                  <c:v>Taunton, Musgrove Park Hospital </c:v>
                </c:pt>
                <c:pt idx="3">
                  <c:v>Truro, Royal Cornwall Hospital </c:v>
                </c:pt>
                <c:pt idx="4">
                  <c:v>Abergavenny, Nevill Hall Hospital</c:v>
                </c:pt>
                <c:pt idx="5">
                  <c:v>Exeter, Royal Devon and Exeter Hospital </c:v>
                </c:pt>
                <c:pt idx="6">
                  <c:v>Llantrisant, Royal Glamorgan Hospital </c:v>
                </c:pt>
                <c:pt idx="7">
                  <c:v>Swansea, Singleton Hospital</c:v>
                </c:pt>
                <c:pt idx="8">
                  <c:v>Carmarthen, Glangwilli General Hospital </c:v>
                </c:pt>
                <c:pt idx="9">
                  <c:v>Merthyr Tydfil, Prince Charles Hospital</c:v>
                </c:pt>
                <c:pt idx="10">
                  <c:v>Bath, Royal United Hospital </c:v>
                </c:pt>
                <c:pt idx="11">
                  <c:v>Torquay, Torbay General District Hospital </c:v>
                </c:pt>
                <c:pt idx="12">
                  <c:v>Bristol, Bristol Royal Hospital for Children </c:v>
                </c:pt>
                <c:pt idx="13">
                  <c:v>Barnstaple, North Devon District Hospital </c:v>
                </c:pt>
                <c:pt idx="14">
                  <c:v>Gloucester, Gloucestershire Hospitals </c:v>
                </c:pt>
                <c:pt idx="15">
                  <c:v>Newport, Royal Gwent Hospital </c:v>
                </c:pt>
                <c:pt idx="16">
                  <c:v>Cardiff, Noah’s Ark Children’s Hospital</c:v>
                </c:pt>
                <c:pt idx="17">
                  <c:v>Bridgend, Princess of Wales Hospital</c:v>
                </c:pt>
                <c:pt idx="18">
                  <c:v>Haverfordwest, Withybush Hospital </c:v>
                </c:pt>
              </c:strCache>
            </c:strRef>
          </c:cat>
          <c:val>
            <c:numRef>
              <c:f>'Graph data Q1'!$B$31:$B$49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 data Q1'!$C$30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Q1'!$A$31:$A$49</c:f>
              <c:strCache>
                <c:ptCount val="19"/>
                <c:pt idx="0">
                  <c:v>Swindon, Great Weston Hospital </c:v>
                </c:pt>
                <c:pt idx="1">
                  <c:v>Plymouth, Derriford Hospital </c:v>
                </c:pt>
                <c:pt idx="2">
                  <c:v>Taunton, Musgrove Park Hospital </c:v>
                </c:pt>
                <c:pt idx="3">
                  <c:v>Truro, Royal Cornwall Hospital </c:v>
                </c:pt>
                <c:pt idx="4">
                  <c:v>Abergavenny, Nevill Hall Hospital</c:v>
                </c:pt>
                <c:pt idx="5">
                  <c:v>Exeter, Royal Devon and Exeter Hospital </c:v>
                </c:pt>
                <c:pt idx="6">
                  <c:v>Llantrisant, Royal Glamorgan Hospital </c:v>
                </c:pt>
                <c:pt idx="7">
                  <c:v>Swansea, Singleton Hospital</c:v>
                </c:pt>
                <c:pt idx="8">
                  <c:v>Carmarthen, Glangwilli General Hospital </c:v>
                </c:pt>
                <c:pt idx="9">
                  <c:v>Merthyr Tydfil, Prince Charles Hospital</c:v>
                </c:pt>
                <c:pt idx="10">
                  <c:v>Bath, Royal United Hospital </c:v>
                </c:pt>
                <c:pt idx="11">
                  <c:v>Torquay, Torbay General District Hospital </c:v>
                </c:pt>
                <c:pt idx="12">
                  <c:v>Bristol, Bristol Royal Hospital for Children </c:v>
                </c:pt>
                <c:pt idx="13">
                  <c:v>Barnstaple, North Devon District Hospital </c:v>
                </c:pt>
                <c:pt idx="14">
                  <c:v>Gloucester, Gloucestershire Hospitals </c:v>
                </c:pt>
                <c:pt idx="15">
                  <c:v>Newport, Royal Gwent Hospital </c:v>
                </c:pt>
                <c:pt idx="16">
                  <c:v>Cardiff, Noah’s Ark Children’s Hospital</c:v>
                </c:pt>
                <c:pt idx="17">
                  <c:v>Bridgend, Princess of Wales Hospital</c:v>
                </c:pt>
                <c:pt idx="18">
                  <c:v>Haverfordwest, Withybush Hospital </c:v>
                </c:pt>
              </c:strCache>
            </c:strRef>
          </c:cat>
          <c:val>
            <c:numRef>
              <c:f>'Graph data Q1'!$C$31:$C$49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'Graph data Q1'!$D$30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Q1'!$A$31:$A$49</c:f>
              <c:strCache>
                <c:ptCount val="19"/>
                <c:pt idx="0">
                  <c:v>Swindon, Great Weston Hospital </c:v>
                </c:pt>
                <c:pt idx="1">
                  <c:v>Plymouth, Derriford Hospital </c:v>
                </c:pt>
                <c:pt idx="2">
                  <c:v>Taunton, Musgrove Park Hospital </c:v>
                </c:pt>
                <c:pt idx="3">
                  <c:v>Truro, Royal Cornwall Hospital </c:v>
                </c:pt>
                <c:pt idx="4">
                  <c:v>Abergavenny, Nevill Hall Hospital</c:v>
                </c:pt>
                <c:pt idx="5">
                  <c:v>Exeter, Royal Devon and Exeter Hospital </c:v>
                </c:pt>
                <c:pt idx="6">
                  <c:v>Llantrisant, Royal Glamorgan Hospital </c:v>
                </c:pt>
                <c:pt idx="7">
                  <c:v>Swansea, Singleton Hospital</c:v>
                </c:pt>
                <c:pt idx="8">
                  <c:v>Carmarthen, Glangwilli General Hospital </c:v>
                </c:pt>
                <c:pt idx="9">
                  <c:v>Merthyr Tydfil, Prince Charles Hospital</c:v>
                </c:pt>
                <c:pt idx="10">
                  <c:v>Bath, Royal United Hospital </c:v>
                </c:pt>
                <c:pt idx="11">
                  <c:v>Torquay, Torbay General District Hospital </c:v>
                </c:pt>
                <c:pt idx="12">
                  <c:v>Bristol, Bristol Royal Hospital for Children </c:v>
                </c:pt>
                <c:pt idx="13">
                  <c:v>Barnstaple, North Devon District Hospital </c:v>
                </c:pt>
                <c:pt idx="14">
                  <c:v>Gloucester, Gloucestershire Hospitals </c:v>
                </c:pt>
                <c:pt idx="15">
                  <c:v>Newport, Royal Gwent Hospital </c:v>
                </c:pt>
                <c:pt idx="16">
                  <c:v>Cardiff, Noah’s Ark Children’s Hospital</c:v>
                </c:pt>
                <c:pt idx="17">
                  <c:v>Bridgend, Princess of Wales Hospital</c:v>
                </c:pt>
                <c:pt idx="18">
                  <c:v>Haverfordwest, Withybush Hospital </c:v>
                </c:pt>
              </c:strCache>
            </c:strRef>
          </c:cat>
          <c:val>
            <c:numRef>
              <c:f>'Graph data Q1'!$D$31:$D$49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5798528"/>
        <c:axId val="175820800"/>
      </c:barChart>
      <c:catAx>
        <c:axId val="175798528"/>
        <c:scaling>
          <c:orientation val="minMax"/>
        </c:scaling>
        <c:delete val="0"/>
        <c:axPos val="l"/>
        <c:majorTickMark val="out"/>
        <c:minorTickMark val="none"/>
        <c:tickLblPos val="nextTo"/>
        <c:crossAx val="175820800"/>
        <c:crosses val="autoZero"/>
        <c:auto val="1"/>
        <c:lblAlgn val="ctr"/>
        <c:lblOffset val="100"/>
        <c:noMultiLvlLbl val="0"/>
      </c:catAx>
      <c:valAx>
        <c:axId val="175820800"/>
        <c:scaling>
          <c:orientation val="minMax"/>
          <c:max val="200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75798528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0685447793091003"/>
          <c:y val="0.11126584326064609"/>
          <c:w val="0.59567071607002076"/>
          <c:h val="0.8223281831321780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Q1'!$B$52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Q1'!$A$53:$A$71</c:f>
              <c:strCache>
                <c:ptCount val="19"/>
                <c:pt idx="0">
                  <c:v>Exeter, Royal Devon and Exeter Hospital </c:v>
                </c:pt>
                <c:pt idx="1">
                  <c:v>Taunton, Musgrove Park Hospital </c:v>
                </c:pt>
                <c:pt idx="2">
                  <c:v>Merthyr Tydfil, Prince Charles Hospital</c:v>
                </c:pt>
                <c:pt idx="3">
                  <c:v>Bristol, Bristol Royal Hospital for Children </c:v>
                </c:pt>
                <c:pt idx="4">
                  <c:v>Abergavenny, Nevill Hall Hospital</c:v>
                </c:pt>
                <c:pt idx="5">
                  <c:v>Bath, Royal United Hospital </c:v>
                </c:pt>
                <c:pt idx="6">
                  <c:v>Plymouth, Derriford Hospital </c:v>
                </c:pt>
                <c:pt idx="7">
                  <c:v>Cardiff, Noah’s Ark Children’s Hospital</c:v>
                </c:pt>
                <c:pt idx="8">
                  <c:v>Bridgend, Princess of Wales Hospital</c:v>
                </c:pt>
                <c:pt idx="9">
                  <c:v>Haverfordwest, Withybush Hospital </c:v>
                </c:pt>
                <c:pt idx="10">
                  <c:v>Llantrisant, Royal Glamorgan Hospital </c:v>
                </c:pt>
                <c:pt idx="11">
                  <c:v>Newport, Royal Gwent Hospital </c:v>
                </c:pt>
                <c:pt idx="12">
                  <c:v>Carmarthen, Glangwilli General Hospital </c:v>
                </c:pt>
                <c:pt idx="13">
                  <c:v>Gloucester, Gloucestershire Hospitals </c:v>
                </c:pt>
                <c:pt idx="14">
                  <c:v>Torquay, Torbay General District Hospital </c:v>
                </c:pt>
                <c:pt idx="15">
                  <c:v>Swindon, Great Weston Hospital </c:v>
                </c:pt>
                <c:pt idx="16">
                  <c:v>Truro, Royal Cornwall Hospital </c:v>
                </c:pt>
                <c:pt idx="17">
                  <c:v>Swansea, Singleton Hospital</c:v>
                </c:pt>
                <c:pt idx="18">
                  <c:v>Barnstaple, North Devon District Hospital </c:v>
                </c:pt>
              </c:strCache>
            </c:strRef>
          </c:cat>
          <c:val>
            <c:numRef>
              <c:f>'Graph data Q1'!$B$53:$B$71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 data Q1'!$C$52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Q1'!$A$53:$A$71</c:f>
              <c:strCache>
                <c:ptCount val="19"/>
                <c:pt idx="0">
                  <c:v>Exeter, Royal Devon and Exeter Hospital </c:v>
                </c:pt>
                <c:pt idx="1">
                  <c:v>Taunton, Musgrove Park Hospital </c:v>
                </c:pt>
                <c:pt idx="2">
                  <c:v>Merthyr Tydfil, Prince Charles Hospital</c:v>
                </c:pt>
                <c:pt idx="3">
                  <c:v>Bristol, Bristol Royal Hospital for Children </c:v>
                </c:pt>
                <c:pt idx="4">
                  <c:v>Abergavenny, Nevill Hall Hospital</c:v>
                </c:pt>
                <c:pt idx="5">
                  <c:v>Bath, Royal United Hospital </c:v>
                </c:pt>
                <c:pt idx="6">
                  <c:v>Plymouth, Derriford Hospital </c:v>
                </c:pt>
                <c:pt idx="7">
                  <c:v>Cardiff, Noah’s Ark Children’s Hospital</c:v>
                </c:pt>
                <c:pt idx="8">
                  <c:v>Bridgend, Princess of Wales Hospital</c:v>
                </c:pt>
                <c:pt idx="9">
                  <c:v>Haverfordwest, Withybush Hospital </c:v>
                </c:pt>
                <c:pt idx="10">
                  <c:v>Llantrisant, Royal Glamorgan Hospital </c:v>
                </c:pt>
                <c:pt idx="11">
                  <c:v>Newport, Royal Gwent Hospital </c:v>
                </c:pt>
                <c:pt idx="12">
                  <c:v>Carmarthen, Glangwilli General Hospital </c:v>
                </c:pt>
                <c:pt idx="13">
                  <c:v>Gloucester, Gloucestershire Hospitals </c:v>
                </c:pt>
                <c:pt idx="14">
                  <c:v>Torquay, Torbay General District Hospital </c:v>
                </c:pt>
                <c:pt idx="15">
                  <c:v>Swindon, Great Weston Hospital </c:v>
                </c:pt>
                <c:pt idx="16">
                  <c:v>Truro, Royal Cornwall Hospital </c:v>
                </c:pt>
                <c:pt idx="17">
                  <c:v>Swansea, Singleton Hospital</c:v>
                </c:pt>
                <c:pt idx="18">
                  <c:v>Barnstaple, North Devon District Hospital </c:v>
                </c:pt>
              </c:strCache>
            </c:strRef>
          </c:cat>
          <c:val>
            <c:numRef>
              <c:f>'Graph data Q1'!$C$53:$C$71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'Graph data Q1'!$D$52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Q1'!$A$53:$A$71</c:f>
              <c:strCache>
                <c:ptCount val="19"/>
                <c:pt idx="0">
                  <c:v>Exeter, Royal Devon and Exeter Hospital </c:v>
                </c:pt>
                <c:pt idx="1">
                  <c:v>Taunton, Musgrove Park Hospital </c:v>
                </c:pt>
                <c:pt idx="2">
                  <c:v>Merthyr Tydfil, Prince Charles Hospital</c:v>
                </c:pt>
                <c:pt idx="3">
                  <c:v>Bristol, Bristol Royal Hospital for Children </c:v>
                </c:pt>
                <c:pt idx="4">
                  <c:v>Abergavenny, Nevill Hall Hospital</c:v>
                </c:pt>
                <c:pt idx="5">
                  <c:v>Bath, Royal United Hospital </c:v>
                </c:pt>
                <c:pt idx="6">
                  <c:v>Plymouth, Derriford Hospital </c:v>
                </c:pt>
                <c:pt idx="7">
                  <c:v>Cardiff, Noah’s Ark Children’s Hospital</c:v>
                </c:pt>
                <c:pt idx="8">
                  <c:v>Bridgend, Princess of Wales Hospital</c:v>
                </c:pt>
                <c:pt idx="9">
                  <c:v>Haverfordwest, Withybush Hospital </c:v>
                </c:pt>
                <c:pt idx="10">
                  <c:v>Llantrisant, Royal Glamorgan Hospital </c:v>
                </c:pt>
                <c:pt idx="11">
                  <c:v>Newport, Royal Gwent Hospital </c:v>
                </c:pt>
                <c:pt idx="12">
                  <c:v>Carmarthen, Glangwilli General Hospital </c:v>
                </c:pt>
                <c:pt idx="13">
                  <c:v>Gloucester, Gloucestershire Hospitals </c:v>
                </c:pt>
                <c:pt idx="14">
                  <c:v>Torquay, Torbay General District Hospital </c:v>
                </c:pt>
                <c:pt idx="15">
                  <c:v>Swindon, Great Weston Hospital </c:v>
                </c:pt>
                <c:pt idx="16">
                  <c:v>Truro, Royal Cornwall Hospital </c:v>
                </c:pt>
                <c:pt idx="17">
                  <c:v>Swansea, Singleton Hospital</c:v>
                </c:pt>
                <c:pt idx="18">
                  <c:v>Barnstaple, North Devon District Hospital </c:v>
                </c:pt>
              </c:strCache>
            </c:strRef>
          </c:cat>
          <c:val>
            <c:numRef>
              <c:f>'Graph data Q1'!$D$53:$D$71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5712512"/>
        <c:axId val="175722496"/>
      </c:barChart>
      <c:catAx>
        <c:axId val="175712512"/>
        <c:scaling>
          <c:orientation val="minMax"/>
        </c:scaling>
        <c:delete val="0"/>
        <c:axPos val="l"/>
        <c:majorTickMark val="out"/>
        <c:minorTickMark val="none"/>
        <c:tickLblPos val="nextTo"/>
        <c:crossAx val="175722496"/>
        <c:crosses val="autoZero"/>
        <c:auto val="1"/>
        <c:lblAlgn val="ctr"/>
        <c:lblOffset val="100"/>
        <c:noMultiLvlLbl val="0"/>
      </c:catAx>
      <c:valAx>
        <c:axId val="175722496"/>
        <c:scaling>
          <c:orientation val="minMax"/>
          <c:max val="200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75712512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 data Q1'!$B$76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Q1'!$A$77:$A$95</c:f>
              <c:strCache>
                <c:ptCount val="19"/>
                <c:pt idx="0">
                  <c:v>Carmarthen, Glangwilli General Hospital </c:v>
                </c:pt>
                <c:pt idx="1">
                  <c:v>Abergavenny, Nevill Hall Hospital</c:v>
                </c:pt>
                <c:pt idx="2">
                  <c:v>Barnstaple, North Devon District Hospital </c:v>
                </c:pt>
                <c:pt idx="3">
                  <c:v>Torquay, Torbay General District Hospital </c:v>
                </c:pt>
                <c:pt idx="4">
                  <c:v>Exeter, Royal Devon and Exeter Hospital </c:v>
                </c:pt>
                <c:pt idx="5">
                  <c:v>Haverfordwest, Withybush Hospital </c:v>
                </c:pt>
                <c:pt idx="6">
                  <c:v>Taunton, Musgrove Park Hospital </c:v>
                </c:pt>
                <c:pt idx="7">
                  <c:v>Bristol, Bristol Royal Hospital for Children </c:v>
                </c:pt>
                <c:pt idx="8">
                  <c:v>Bath, Royal United Hospital </c:v>
                </c:pt>
                <c:pt idx="9">
                  <c:v>Swansea, Singleton Hospital</c:v>
                </c:pt>
                <c:pt idx="10">
                  <c:v>Llantrisant, Royal Glamorgan Hospital </c:v>
                </c:pt>
                <c:pt idx="11">
                  <c:v>Swindon, Great Weston Hospital </c:v>
                </c:pt>
                <c:pt idx="12">
                  <c:v>Truro, Royal Cornwall Hospital </c:v>
                </c:pt>
                <c:pt idx="13">
                  <c:v>Bridgend, Princess of Wales Hospital</c:v>
                </c:pt>
                <c:pt idx="14">
                  <c:v>Plymouth, Derriford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Cardiff, Noah’s Ark Children’s Hospital</c:v>
                </c:pt>
                <c:pt idx="18">
                  <c:v>Gloucester, Gloucestershire Hospitals </c:v>
                </c:pt>
              </c:strCache>
            </c:strRef>
          </c:cat>
          <c:val>
            <c:numRef>
              <c:f>'Graph data Q1'!$B$77:$B$95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5763456"/>
        <c:axId val="175764992"/>
      </c:barChart>
      <c:catAx>
        <c:axId val="175763456"/>
        <c:scaling>
          <c:orientation val="minMax"/>
        </c:scaling>
        <c:delete val="0"/>
        <c:axPos val="l"/>
        <c:majorTickMark val="out"/>
        <c:minorTickMark val="none"/>
        <c:tickLblPos val="nextTo"/>
        <c:crossAx val="175764992"/>
        <c:crosses val="autoZero"/>
        <c:auto val="1"/>
        <c:lblAlgn val="ctr"/>
        <c:lblOffset val="100"/>
        <c:noMultiLvlLbl val="0"/>
      </c:catAx>
      <c:valAx>
        <c:axId val="1757649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75763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302640889939199"/>
          <c:y val="9.0983129726585218E-2"/>
          <c:w val="0.64512192497676923"/>
          <c:h val="0.7961633068117793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Q1'!$H$4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 data Q1'!$G$5:$G$23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cat>
          <c:val>
            <c:numRef>
              <c:f>'Graph data Q1'!$H$5:$H$23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 formatCode="0">
                  <c:v>0</c:v>
                </c:pt>
                <c:pt idx="14">
                  <c:v>0</c:v>
                </c:pt>
                <c:pt idx="15">
                  <c:v>0</c:v>
                </c:pt>
                <c:pt idx="16" formatCode="0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 data Q1'!$I$4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dLbl>
              <c:idx val="2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17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 data Q1'!$G$5:$G$23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cat>
          <c:val>
            <c:numRef>
              <c:f>'Graph data Q1'!$I$5:$I$23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 formatCode="0">
                  <c:v>0</c:v>
                </c:pt>
                <c:pt idx="14">
                  <c:v>0</c:v>
                </c:pt>
                <c:pt idx="15">
                  <c:v>0</c:v>
                </c:pt>
                <c:pt idx="16" formatCode="0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2"/>
        <c:overlap val="100"/>
        <c:axId val="174039424"/>
        <c:axId val="174040960"/>
      </c:barChart>
      <c:catAx>
        <c:axId val="174039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74040960"/>
        <c:crosses val="autoZero"/>
        <c:auto val="1"/>
        <c:lblAlgn val="ctr"/>
        <c:lblOffset val="100"/>
        <c:noMultiLvlLbl val="0"/>
      </c:catAx>
      <c:valAx>
        <c:axId val="174040960"/>
        <c:scaling>
          <c:orientation val="minMax"/>
          <c:max val="200"/>
        </c:scaling>
        <c:delete val="1"/>
        <c:axPos val="b"/>
        <c:numFmt formatCode="General" sourceLinked="1"/>
        <c:majorTickMark val="out"/>
        <c:minorTickMark val="none"/>
        <c:tickLblPos val="nextTo"/>
        <c:crossAx val="174039424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396886475665043"/>
          <c:y val="0.11708518652741629"/>
          <c:w val="0.617208536294382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Q1'!$E$76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Q1'!$D$77:$D$95</c:f>
              <c:strCache>
                <c:ptCount val="19"/>
                <c:pt idx="0">
                  <c:v>Barnstaple, North Devon District Hospital </c:v>
                </c:pt>
                <c:pt idx="1">
                  <c:v>Torquay, Torbay General District Hospital </c:v>
                </c:pt>
                <c:pt idx="2">
                  <c:v>Cardiff, Noah’s Ark Children’s Hospital</c:v>
                </c:pt>
                <c:pt idx="3">
                  <c:v>Gloucester, Gloucestershire Hospitals </c:v>
                </c:pt>
                <c:pt idx="4">
                  <c:v>Truro, Royal Cornwall Hospital </c:v>
                </c:pt>
                <c:pt idx="5">
                  <c:v>Bristol, Bristol Royal Hospital for Children </c:v>
                </c:pt>
                <c:pt idx="6">
                  <c:v>Bath, Royal United Hospital </c:v>
                </c:pt>
                <c:pt idx="7">
                  <c:v>Swindon, Great Weston Hospital </c:v>
                </c:pt>
                <c:pt idx="8">
                  <c:v>Abergavenny, Nevill Hall Hospital</c:v>
                </c:pt>
                <c:pt idx="9">
                  <c:v>Plymouth, Derriford Hospital </c:v>
                </c:pt>
                <c:pt idx="10">
                  <c:v>Bridgend, Princess of Wales Hospital</c:v>
                </c:pt>
                <c:pt idx="11">
                  <c:v>Llantrisant, Royal Glamorgan Hospital </c:v>
                </c:pt>
                <c:pt idx="12">
                  <c:v>Newport, Royal Gwent Hospital </c:v>
                </c:pt>
                <c:pt idx="13">
                  <c:v>Carmarthen, Glangwilli General Hospital </c:v>
                </c:pt>
                <c:pt idx="14">
                  <c:v>Swansea, Singleton Hospital</c:v>
                </c:pt>
                <c:pt idx="15">
                  <c:v>Haverfordwest, Withybush Hospital </c:v>
                </c:pt>
                <c:pt idx="16">
                  <c:v>Exeter, Royal Devon and Exeter Hospital </c:v>
                </c:pt>
                <c:pt idx="17">
                  <c:v>Taunton, Musgrove Park Hospital </c:v>
                </c:pt>
                <c:pt idx="18">
                  <c:v>Merthyr Tydfil, Prince Charles Hospital</c:v>
                </c:pt>
              </c:strCache>
            </c:strRef>
          </c:cat>
          <c:val>
            <c:numRef>
              <c:f>'Graph data Q1'!$E$77:$E$95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5465984"/>
        <c:axId val="175467520"/>
      </c:barChart>
      <c:catAx>
        <c:axId val="175465984"/>
        <c:scaling>
          <c:orientation val="minMax"/>
        </c:scaling>
        <c:delete val="0"/>
        <c:axPos val="l"/>
        <c:majorTickMark val="out"/>
        <c:minorTickMark val="none"/>
        <c:tickLblPos val="nextTo"/>
        <c:crossAx val="175467520"/>
        <c:crosses val="autoZero"/>
        <c:auto val="1"/>
        <c:lblAlgn val="ctr"/>
        <c:lblOffset val="100"/>
        <c:noMultiLvlLbl val="0"/>
      </c:catAx>
      <c:valAx>
        <c:axId val="175467520"/>
        <c:scaling>
          <c:orientation val="minMax"/>
          <c:max val="0.2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754659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9195418188384814"/>
          <c:y val="0.11684074981232774"/>
          <c:w val="0.60530538664873301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Q1'!$H$76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Q1'!$G$77:$G$94</c:f>
              <c:strCache>
                <c:ptCount val="18"/>
                <c:pt idx="0">
                  <c:v>Torquay, Torbay District General Hospital </c:v>
                </c:pt>
                <c:pt idx="1">
                  <c:v>Llantrisant, Royal Glamorgan Hospital </c:v>
                </c:pt>
                <c:pt idx="2">
                  <c:v>Truro, Royal Cornwall Hospital</c:v>
                </c:pt>
                <c:pt idx="3">
                  <c:v>Bridgend, Princess of Wales Hospital</c:v>
                </c:pt>
                <c:pt idx="4">
                  <c:v>Carmarthen, Glangwilli General Hospital </c:v>
                </c:pt>
                <c:pt idx="5">
                  <c:v>Swansea, Singleton Hospital </c:v>
                </c:pt>
                <c:pt idx="6">
                  <c:v>Abergavenny, Nevill Hall Hospital</c:v>
                </c:pt>
                <c:pt idx="7">
                  <c:v>Cardiff, University Hospital of Wales</c:v>
                </c:pt>
                <c:pt idx="8">
                  <c:v>Exeter, Royal Devon and Exeter Hospital</c:v>
                </c:pt>
                <c:pt idx="9">
                  <c:v>Newport, Royal Gwent Hospital </c:v>
                </c:pt>
                <c:pt idx="10">
                  <c:v>Swindon, Great Weston Hospital</c:v>
                </c:pt>
                <c:pt idx="11">
                  <c:v>Taunton, Musgrove Park Hospital </c:v>
                </c:pt>
                <c:pt idx="12">
                  <c:v>Plymouth, Derriford Hospital</c:v>
                </c:pt>
                <c:pt idx="13">
                  <c:v>Bristol, Bristol Heart Institute</c:v>
                </c:pt>
                <c:pt idx="14">
                  <c:v>Barnstaple, North Devon District Hospital</c:v>
                </c:pt>
                <c:pt idx="15">
                  <c:v>Gloucester, Gloucestershire Hospitals</c:v>
                </c:pt>
                <c:pt idx="16">
                  <c:v>Haverford West, Withybush Hospital </c:v>
                </c:pt>
                <c:pt idx="17">
                  <c:v>Merthyr Tydfil, Prince Charles Hospital</c:v>
                </c:pt>
              </c:strCache>
            </c:strRef>
          </c:cat>
          <c:val>
            <c:numRef>
              <c:f>'Graph data Q1'!$H$77:$H$94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5480192"/>
        <c:axId val="175494272"/>
      </c:barChart>
      <c:catAx>
        <c:axId val="175480192"/>
        <c:scaling>
          <c:orientation val="minMax"/>
        </c:scaling>
        <c:delete val="0"/>
        <c:axPos val="l"/>
        <c:majorTickMark val="out"/>
        <c:minorTickMark val="none"/>
        <c:tickLblPos val="nextTo"/>
        <c:crossAx val="175494272"/>
        <c:crosses val="autoZero"/>
        <c:auto val="1"/>
        <c:lblAlgn val="ctr"/>
        <c:lblOffset val="100"/>
        <c:noMultiLvlLbl val="0"/>
      </c:catAx>
      <c:valAx>
        <c:axId val="175494272"/>
        <c:scaling>
          <c:orientation val="minMax"/>
          <c:max val="0.2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75480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8804154160306922"/>
          <c:y val="0.11659730608107916"/>
          <c:w val="0.59210970011511277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Q1'!$K$76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Q1'!$J$77:$J$94</c:f>
              <c:strCache>
                <c:ptCount val="18"/>
                <c:pt idx="0">
                  <c:v>Barnstaple, North Devon District Hospital</c:v>
                </c:pt>
                <c:pt idx="1">
                  <c:v>Truro, Royal Cornwall Hospital</c:v>
                </c:pt>
                <c:pt idx="2">
                  <c:v>Cardiff, University Hospital of Wales</c:v>
                </c:pt>
                <c:pt idx="3">
                  <c:v>Plymouth, Derriford Hospital</c:v>
                </c:pt>
                <c:pt idx="4">
                  <c:v>Abergavenny, Nevill Hall Hospital</c:v>
                </c:pt>
                <c:pt idx="5">
                  <c:v>Bristol, Bristol Heart Institute</c:v>
                </c:pt>
                <c:pt idx="6">
                  <c:v>Exeter, Royal Devon and Exeter Hospital</c:v>
                </c:pt>
                <c:pt idx="7">
                  <c:v>Taunton, Musgrove Park Hospital </c:v>
                </c:pt>
                <c:pt idx="8">
                  <c:v>Bridgend, Princess of Wales Hospital</c:v>
                </c:pt>
                <c:pt idx="9">
                  <c:v>Swindon, Great Weston Hospital</c:v>
                </c:pt>
                <c:pt idx="10">
                  <c:v>Carmarthen, Glangwilli General Hospital </c:v>
                </c:pt>
                <c:pt idx="11">
                  <c:v>Merthyr Tydfil, Prince Charles Hospital</c:v>
                </c:pt>
                <c:pt idx="12">
                  <c:v>Swansea, Singleton Hospital </c:v>
                </c:pt>
                <c:pt idx="13">
                  <c:v>Haverford West, Withybush Hospital </c:v>
                </c:pt>
                <c:pt idx="14">
                  <c:v>Newport, Royal Gwent Hospital </c:v>
                </c:pt>
                <c:pt idx="15">
                  <c:v>Llantrisant, Royal Glamorgan Hospital </c:v>
                </c:pt>
                <c:pt idx="16">
                  <c:v>Gloucester, Gloucestershire Hospitals</c:v>
                </c:pt>
                <c:pt idx="17">
                  <c:v>Torquay, Torbay District General Hospital </c:v>
                </c:pt>
              </c:strCache>
            </c:strRef>
          </c:cat>
          <c:val>
            <c:numRef>
              <c:f>'Graph data Q1'!$K$77:$K$94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5600768"/>
        <c:axId val="175602304"/>
      </c:barChart>
      <c:catAx>
        <c:axId val="175600768"/>
        <c:scaling>
          <c:orientation val="minMax"/>
        </c:scaling>
        <c:delete val="0"/>
        <c:axPos val="l"/>
        <c:majorTickMark val="out"/>
        <c:minorTickMark val="none"/>
        <c:tickLblPos val="nextTo"/>
        <c:crossAx val="175602304"/>
        <c:crosses val="autoZero"/>
        <c:auto val="1"/>
        <c:lblAlgn val="ctr"/>
        <c:lblOffset val="100"/>
        <c:noMultiLvlLbl val="0"/>
      </c:catAx>
      <c:valAx>
        <c:axId val="175602304"/>
        <c:scaling>
          <c:orientation val="minMax"/>
          <c:max val="0.2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75600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Centre range of DNA (%) -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Q1'!$B$102:$I$102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0.13200000000000001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Q1'!$B$103:$I$103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0.25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Q1'!$B$104:$I$104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0.02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Q1'!$B$105:$I$105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0.02</c:v>
                </c:pt>
                <c:pt idx="5">
                  <c:v>0.08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Q1'!$B$106:$I$106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0.06</c:v>
                </c:pt>
                <c:pt idx="5">
                  <c:v>0.06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Q1'!$B$107:$I$107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0.05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6"/>
          <c:order val="6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Q1'!$B$108:$I$108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7"/>
          <c:order val="7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Q1'!$B$109:$I$109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8"/>
          <c:order val="8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Q1'!$B$110:$I$110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9"/>
          <c:order val="9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Q1'!$B$111:$I$111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0"/>
          <c:order val="10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Q1'!$B$112:$I$112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1"/>
          <c:order val="11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Q1'!$B$113:$I$113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0.04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2"/>
          <c:order val="12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Q1'!$B$114:$I$114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0.31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3"/>
          <c:order val="13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Q1'!$B$115:$I$115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4"/>
          <c:order val="14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Q1'!$B$116:$I$116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5"/>
          <c:order val="15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Q1'!$B$117:$I$117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6"/>
          <c:order val="16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Q1'!$B$118:$I$118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7"/>
          <c:order val="17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Q1'!$B$100:$I$101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Q1'!$B$119:$I$119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7C2855"/>
              </a:solidFill>
            </c:spPr>
          </c:downBars>
        </c:upDownBars>
        <c:axId val="175907968"/>
        <c:axId val="175909504"/>
      </c:stockChart>
      <c:catAx>
        <c:axId val="1759079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75909504"/>
        <c:crosses val="autoZero"/>
        <c:auto val="1"/>
        <c:lblAlgn val="ctr"/>
        <c:lblOffset val="100"/>
        <c:noMultiLvlLbl val="0"/>
      </c:catAx>
      <c:valAx>
        <c:axId val="17590950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759079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Centre range of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Q1'!$B$124:$I$124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7.6999999999999999E-2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Q1'!$B$125:$I$125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0.16500000000000001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Q1'!$B$126:$I$126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Q1'!$B$127:$I$127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Q1'!$B$128:$I$128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Q1'!$B$129:$I$129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6"/>
          <c:order val="6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Q1'!$B$130:$I$130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7"/>
          <c:order val="7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Q1'!$B$131:$I$131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8.4000000000000005E-2</c:v>
                </c:pt>
                <c:pt idx="5">
                  <c:v>0.06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8"/>
          <c:order val="8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Q1'!$B$132:$I$132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7.4999999999999997E-2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9"/>
          <c:order val="9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Q1'!$B$133:$I$133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2.9000000000000001E-2</c:v>
                </c:pt>
                <c:pt idx="5">
                  <c:v>1.6E-2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0"/>
          <c:order val="10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Q1'!$B$134:$I$134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0.14000000000000001</c:v>
                </c:pt>
                <c:pt idx="5">
                  <c:v>6.6199999999999995E-2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1"/>
          <c:order val="11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Q1'!$B$135:$I$135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2"/>
          <c:order val="12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Q1'!$B$136:$I$136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3"/>
          <c:order val="13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Q1'!$B$137:$I$137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4"/>
          <c:order val="14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Q1'!$B$138:$I$138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5"/>
          <c:order val="15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Q1'!$B$139:$I$139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0.19400000000000001</c:v>
                </c:pt>
                <c:pt idx="5">
                  <c:v>9.2600000000000002E-2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6"/>
          <c:order val="16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Q1'!$B$140:$I$140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0.114</c:v>
                </c:pt>
                <c:pt idx="5">
                  <c:v>2.0400000000000001E-2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7"/>
          <c:order val="17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Q1'!$B$141:$I$141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8"/>
          <c:order val="18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Q1'!$B$122:$I$123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Q1'!$B$142:$I$142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C2307C"/>
              </a:solidFill>
            </c:spPr>
          </c:downBars>
        </c:upDownBars>
        <c:axId val="176014848"/>
        <c:axId val="176016384"/>
      </c:stockChart>
      <c:catAx>
        <c:axId val="176014848"/>
        <c:scaling>
          <c:orientation val="minMax"/>
        </c:scaling>
        <c:delete val="0"/>
        <c:axPos val="b"/>
        <c:majorTickMark val="out"/>
        <c:minorTickMark val="none"/>
        <c:tickLblPos val="nextTo"/>
        <c:crossAx val="176016384"/>
        <c:crosses val="autoZero"/>
        <c:auto val="1"/>
        <c:lblAlgn val="ctr"/>
        <c:lblOffset val="100"/>
        <c:noMultiLvlLbl val="0"/>
      </c:catAx>
      <c:valAx>
        <c:axId val="1760163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60148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9411341611144759"/>
          <c:y val="0.1026178010471204"/>
          <c:w val="0.47575042903290943"/>
          <c:h val="0.7961633068117793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Q3'!$C$4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Q3'!$B$5:$B$22</c:f>
              <c:strCache>
                <c:ptCount val="18"/>
                <c:pt idx="0">
                  <c:v>Barnstaple, North Devon District Hospital</c:v>
                </c:pt>
                <c:pt idx="1">
                  <c:v>Swindon, Great Weston Hospital</c:v>
                </c:pt>
                <c:pt idx="2">
                  <c:v>Taunton, Musgrove Park Hospital </c:v>
                </c:pt>
                <c:pt idx="3">
                  <c:v>Torquay, Torbay District General Hospital </c:v>
                </c:pt>
                <c:pt idx="4">
                  <c:v>Truro, Royal Cornwall Hospital</c:v>
                </c:pt>
                <c:pt idx="5">
                  <c:v>Abergavenny, Nevill Hall Hospital</c:v>
                </c:pt>
                <c:pt idx="6">
                  <c:v>Haverford West, Withybush Hospital </c:v>
                </c:pt>
                <c:pt idx="7">
                  <c:v>Llantrisant, Royal Glamorgan Hospital </c:v>
                </c:pt>
                <c:pt idx="8">
                  <c:v>Merthyr Tydfil, Prince Charles Hospital</c:v>
                </c:pt>
                <c:pt idx="9">
                  <c:v>Newport, Royal Gwent Hospital </c:v>
                </c:pt>
                <c:pt idx="10">
                  <c:v>Swansea, Singleton Hospital </c:v>
                </c:pt>
                <c:pt idx="11">
                  <c:v>Cardiff, University Hospital of Wales</c:v>
                </c:pt>
                <c:pt idx="12">
                  <c:v>Bristol, Bristol Heart Institute</c:v>
                </c:pt>
                <c:pt idx="13">
                  <c:v>Plymouth, Derriford Hospital</c:v>
                </c:pt>
                <c:pt idx="14">
                  <c:v>Bridgend, Princess of Wales Hospital</c:v>
                </c:pt>
                <c:pt idx="15">
                  <c:v>Carmarthen, Glangwilli General Hospital </c:v>
                </c:pt>
                <c:pt idx="16">
                  <c:v>Gloucester, Gloucestershire Hospitals</c:v>
                </c:pt>
                <c:pt idx="17">
                  <c:v>Exeter, Royal Devon and Exeter Hospital</c:v>
                </c:pt>
              </c:strCache>
            </c:strRef>
          </c:cat>
          <c:val>
            <c:numRef>
              <c:f>'Graph data Q3'!$C$5:$C$22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0</c:v>
                </c:pt>
                <c:pt idx="10">
                  <c:v>#N/A</c:v>
                </c:pt>
                <c:pt idx="11">
                  <c:v>17</c:v>
                </c:pt>
                <c:pt idx="12">
                  <c:v>18</c:v>
                </c:pt>
                <c:pt idx="13">
                  <c:v>30</c:v>
                </c:pt>
                <c:pt idx="14">
                  <c:v>52</c:v>
                </c:pt>
                <c:pt idx="15">
                  <c:v>52</c:v>
                </c:pt>
                <c:pt idx="16">
                  <c:v>39</c:v>
                </c:pt>
                <c:pt idx="17">
                  <c:v>56</c:v>
                </c:pt>
              </c:numCache>
            </c:numRef>
          </c:val>
        </c:ser>
        <c:ser>
          <c:idx val="1"/>
          <c:order val="1"/>
          <c:tx>
            <c:strRef>
              <c:f>'Graph data Q3'!$D$4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Q3'!$B$5:$B$22</c:f>
              <c:strCache>
                <c:ptCount val="18"/>
                <c:pt idx="0">
                  <c:v>Barnstaple, North Devon District Hospital</c:v>
                </c:pt>
                <c:pt idx="1">
                  <c:v>Swindon, Great Weston Hospital</c:v>
                </c:pt>
                <c:pt idx="2">
                  <c:v>Taunton, Musgrove Park Hospital </c:v>
                </c:pt>
                <c:pt idx="3">
                  <c:v>Torquay, Torbay District General Hospital </c:v>
                </c:pt>
                <c:pt idx="4">
                  <c:v>Truro, Royal Cornwall Hospital</c:v>
                </c:pt>
                <c:pt idx="5">
                  <c:v>Abergavenny, Nevill Hall Hospital</c:v>
                </c:pt>
                <c:pt idx="6">
                  <c:v>Haverford West, Withybush Hospital </c:v>
                </c:pt>
                <c:pt idx="7">
                  <c:v>Llantrisant, Royal Glamorgan Hospital </c:v>
                </c:pt>
                <c:pt idx="8">
                  <c:v>Merthyr Tydfil, Prince Charles Hospital</c:v>
                </c:pt>
                <c:pt idx="9">
                  <c:v>Newport, Royal Gwent Hospital </c:v>
                </c:pt>
                <c:pt idx="10">
                  <c:v>Swansea, Singleton Hospital </c:v>
                </c:pt>
                <c:pt idx="11">
                  <c:v>Cardiff, University Hospital of Wales</c:v>
                </c:pt>
                <c:pt idx="12">
                  <c:v>Bristol, Bristol Heart Institute</c:v>
                </c:pt>
                <c:pt idx="13">
                  <c:v>Plymouth, Derriford Hospital</c:v>
                </c:pt>
                <c:pt idx="14">
                  <c:v>Bridgend, Princess of Wales Hospital</c:v>
                </c:pt>
                <c:pt idx="15">
                  <c:v>Carmarthen, Glangwilli General Hospital </c:v>
                </c:pt>
                <c:pt idx="16">
                  <c:v>Gloucester, Gloucestershire Hospitals</c:v>
                </c:pt>
                <c:pt idx="17">
                  <c:v>Exeter, Royal Devon and Exeter Hospital</c:v>
                </c:pt>
              </c:strCache>
            </c:strRef>
          </c:cat>
          <c:val>
            <c:numRef>
              <c:f>'Graph data Q3'!$D$5:$D$22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0</c:v>
                </c:pt>
                <c:pt idx="10">
                  <c:v>12</c:v>
                </c:pt>
                <c:pt idx="11">
                  <c:v>#N/A</c:v>
                </c:pt>
                <c:pt idx="12">
                  <c:v>0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39</c:v>
                </c:pt>
                <c:pt idx="17">
                  <c:v>130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overlap val="100"/>
        <c:axId val="175312896"/>
        <c:axId val="175314432"/>
      </c:barChart>
      <c:catAx>
        <c:axId val="175312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75314432"/>
        <c:crosses val="autoZero"/>
        <c:auto val="1"/>
        <c:lblAlgn val="ctr"/>
        <c:lblOffset val="100"/>
        <c:noMultiLvlLbl val="0"/>
      </c:catAx>
      <c:valAx>
        <c:axId val="175314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312896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3452575117902135"/>
          <c:h val="0.16756721865463023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4035236137727426"/>
          <c:y val="9.9829421073910379E-2"/>
          <c:w val="0.64512192497676923"/>
          <c:h val="0.7149842231805165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Q3'!$I$4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Q3'!$H$5:$H$23</c:f>
              <c:strCache>
                <c:ptCount val="19"/>
                <c:pt idx="0">
                  <c:v>Barnstaple, North Devon District Hospital </c:v>
                </c:pt>
                <c:pt idx="1">
                  <c:v>Exeter, Royal Devon and Exeter Hospital </c:v>
                </c:pt>
                <c:pt idx="2">
                  <c:v>Gloucester, Gloucestershire Hospitals </c:v>
                </c:pt>
                <c:pt idx="3">
                  <c:v>Plymouth, Derriford Hospital </c:v>
                </c:pt>
                <c:pt idx="4">
                  <c:v>Abergavenny, Nevill Hall Hospital</c:v>
                </c:pt>
                <c:pt idx="5">
                  <c:v>Bridgend, Princess of Wales Hospital</c:v>
                </c:pt>
                <c:pt idx="6">
                  <c:v>Newport, Royal Gwent Hospital </c:v>
                </c:pt>
                <c:pt idx="7">
                  <c:v>Swansea, Singleton Hospital</c:v>
                </c:pt>
                <c:pt idx="8">
                  <c:v>Swindon, Great Weston Hospital </c:v>
                </c:pt>
                <c:pt idx="9">
                  <c:v>Truro, Royal Cornwall Hospital </c:v>
                </c:pt>
                <c:pt idx="10">
                  <c:v>Torquay, Torbay General District Hospital </c:v>
                </c:pt>
                <c:pt idx="11">
                  <c:v>Cardiff, Noah’s Ark Children’s Hospital</c:v>
                </c:pt>
                <c:pt idx="12">
                  <c:v>Llantrisant, Royal Glamorgan Hospital </c:v>
                </c:pt>
                <c:pt idx="13">
                  <c:v>Taunton, Musgrove Park Hospital </c:v>
                </c:pt>
                <c:pt idx="14">
                  <c:v>Bath, Royal United Hospital </c:v>
                </c:pt>
                <c:pt idx="15">
                  <c:v>Merthyr Tydfil, Prince Charles Hospital</c:v>
                </c:pt>
                <c:pt idx="16">
                  <c:v>Bristol, Bristol Royal Hospital for Children </c:v>
                </c:pt>
                <c:pt idx="17">
                  <c:v>Haverfordwest, Withybush Hospital </c:v>
                </c:pt>
                <c:pt idx="18">
                  <c:v>Carmarthen, Glangwilli General Hospital </c:v>
                </c:pt>
              </c:strCache>
            </c:strRef>
          </c:cat>
          <c:val>
            <c:numRef>
              <c:f>'Graph data Q3'!$I$5:$I$23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6</c:v>
                </c:pt>
                <c:pt idx="9">
                  <c:v>7</c:v>
                </c:pt>
                <c:pt idx="10">
                  <c:v>12</c:v>
                </c:pt>
                <c:pt idx="11">
                  <c:v>17</c:v>
                </c:pt>
                <c:pt idx="12">
                  <c:v>5</c:v>
                </c:pt>
                <c:pt idx="13">
                  <c:v>28</c:v>
                </c:pt>
                <c:pt idx="14">
                  <c:v>15</c:v>
                </c:pt>
                <c:pt idx="15">
                  <c:v>14</c:v>
                </c:pt>
                <c:pt idx="16">
                  <c:v>60</c:v>
                </c:pt>
                <c:pt idx="17">
                  <c:v>67</c:v>
                </c:pt>
                <c:pt idx="18">
                  <c:v>91</c:v>
                </c:pt>
              </c:numCache>
            </c:numRef>
          </c:val>
        </c:ser>
        <c:ser>
          <c:idx val="1"/>
          <c:order val="1"/>
          <c:tx>
            <c:strRef>
              <c:f>'Graph data Q3'!$J$4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Q3'!$H$5:$H$23</c:f>
              <c:strCache>
                <c:ptCount val="19"/>
                <c:pt idx="0">
                  <c:v>Barnstaple, North Devon District Hospital </c:v>
                </c:pt>
                <c:pt idx="1">
                  <c:v>Exeter, Royal Devon and Exeter Hospital </c:v>
                </c:pt>
                <c:pt idx="2">
                  <c:v>Gloucester, Gloucestershire Hospitals </c:v>
                </c:pt>
                <c:pt idx="3">
                  <c:v>Plymouth, Derriford Hospital </c:v>
                </c:pt>
                <c:pt idx="4">
                  <c:v>Abergavenny, Nevill Hall Hospital</c:v>
                </c:pt>
                <c:pt idx="5">
                  <c:v>Bridgend, Princess of Wales Hospital</c:v>
                </c:pt>
                <c:pt idx="6">
                  <c:v>Newport, Royal Gwent Hospital </c:v>
                </c:pt>
                <c:pt idx="7">
                  <c:v>Swansea, Singleton Hospital</c:v>
                </c:pt>
                <c:pt idx="8">
                  <c:v>Swindon, Great Weston Hospital </c:v>
                </c:pt>
                <c:pt idx="9">
                  <c:v>Truro, Royal Cornwall Hospital </c:v>
                </c:pt>
                <c:pt idx="10">
                  <c:v>Torquay, Torbay General District Hospital </c:v>
                </c:pt>
                <c:pt idx="11">
                  <c:v>Cardiff, Noah’s Ark Children’s Hospital</c:v>
                </c:pt>
                <c:pt idx="12">
                  <c:v>Llantrisant, Royal Glamorgan Hospital </c:v>
                </c:pt>
                <c:pt idx="13">
                  <c:v>Taunton, Musgrove Park Hospital </c:v>
                </c:pt>
                <c:pt idx="14">
                  <c:v>Bath, Royal United Hospital </c:v>
                </c:pt>
                <c:pt idx="15">
                  <c:v>Merthyr Tydfil, Prince Charles Hospital</c:v>
                </c:pt>
                <c:pt idx="16">
                  <c:v>Bristol, Bristol Royal Hospital for Children </c:v>
                </c:pt>
                <c:pt idx="17">
                  <c:v>Haverfordwest, Withybush Hospital </c:v>
                </c:pt>
                <c:pt idx="18">
                  <c:v>Carmarthen, Glangwilli General Hospital </c:v>
                </c:pt>
              </c:strCache>
            </c:strRef>
          </c:cat>
          <c:val>
            <c:numRef>
              <c:f>'Graph data Q3'!$J$5:$J$23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#N/A</c:v>
                </c:pt>
                <c:pt idx="12">
                  <c:v>12</c:v>
                </c:pt>
                <c:pt idx="13">
                  <c:v>#N/A</c:v>
                </c:pt>
                <c:pt idx="14">
                  <c:v>15</c:v>
                </c:pt>
                <c:pt idx="15">
                  <c:v>32</c:v>
                </c:pt>
                <c:pt idx="16">
                  <c:v>#N/A</c:v>
                </c:pt>
                <c:pt idx="17">
                  <c:v>84</c:v>
                </c:pt>
                <c:pt idx="18">
                  <c:v>87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2"/>
        <c:overlap val="100"/>
        <c:axId val="175348736"/>
        <c:axId val="175354624"/>
      </c:barChart>
      <c:catAx>
        <c:axId val="175348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75354624"/>
        <c:crosses val="autoZero"/>
        <c:auto val="1"/>
        <c:lblAlgn val="ctr"/>
        <c:lblOffset val="100"/>
        <c:noMultiLvlLbl val="0"/>
      </c:catAx>
      <c:valAx>
        <c:axId val="175354624"/>
        <c:scaling>
          <c:orientation val="minMax"/>
          <c:max val="200"/>
        </c:scaling>
        <c:delete val="1"/>
        <c:axPos val="b"/>
        <c:numFmt formatCode="General" sourceLinked="1"/>
        <c:majorTickMark val="out"/>
        <c:minorTickMark val="none"/>
        <c:tickLblPos val="nextTo"/>
        <c:crossAx val="17534873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94122568223216"/>
          <c:y val="0.66617737900073459"/>
          <c:w val="0.15651941363571673"/>
          <c:h val="0.13783201150489099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125914372255855"/>
          <c:y val="8.5629762095130429E-2"/>
          <c:w val="0.72249474229146293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Q3'!$I$30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Q3'!$H$31:$H$48</c:f>
              <c:strCache>
                <c:ptCount val="18"/>
                <c:pt idx="0">
                  <c:v>Torquay, Torbay District General Hospital </c:v>
                </c:pt>
                <c:pt idx="1">
                  <c:v>Newport, Royal Gwent Hospital </c:v>
                </c:pt>
                <c:pt idx="2">
                  <c:v>Carmarthen, Glangwilli General Hospital </c:v>
                </c:pt>
                <c:pt idx="3">
                  <c:v>Barnstaple, North Devon District Hospital</c:v>
                </c:pt>
                <c:pt idx="4">
                  <c:v>Cardiff, University Hospital of Wales</c:v>
                </c:pt>
                <c:pt idx="5">
                  <c:v>Exeter, Royal Devon and Exeter Hospital</c:v>
                </c:pt>
                <c:pt idx="6">
                  <c:v>Bridgend, Princess of Wales Hospital</c:v>
                </c:pt>
                <c:pt idx="7">
                  <c:v>Bristol, Bristol Heart Institute</c:v>
                </c:pt>
                <c:pt idx="8">
                  <c:v>Plymouth, Derriford Hospital</c:v>
                </c:pt>
                <c:pt idx="9">
                  <c:v>Gloucester, Gloucestershire Hospitals</c:v>
                </c:pt>
                <c:pt idx="10">
                  <c:v>Swindon, Great Weston Hospital</c:v>
                </c:pt>
                <c:pt idx="11">
                  <c:v>Taunton, Musgrove Park Hospital </c:v>
                </c:pt>
                <c:pt idx="12">
                  <c:v>Truro, Royal Cornwall Hospital</c:v>
                </c:pt>
                <c:pt idx="13">
                  <c:v>Abergavenny, Nevill Hall Hospital</c:v>
                </c:pt>
                <c:pt idx="14">
                  <c:v>Haverford 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Q3'!$I$31:$I$48</c:f>
              <c:numCache>
                <c:formatCode>0</c:formatCode>
                <c:ptCount val="18"/>
                <c:pt idx="0">
                  <c:v>17</c:v>
                </c:pt>
                <c:pt idx="1">
                  <c:v>20</c:v>
                </c:pt>
                <c:pt idx="2">
                  <c:v>27</c:v>
                </c:pt>
                <c:pt idx="3">
                  <c:v>33</c:v>
                </c:pt>
                <c:pt idx="4">
                  <c:v>20</c:v>
                </c:pt>
                <c:pt idx="5">
                  <c:v>56</c:v>
                </c:pt>
                <c:pt idx="6">
                  <c:v>28</c:v>
                </c:pt>
                <c:pt idx="7">
                  <c:v>264</c:v>
                </c:pt>
                <c:pt idx="8">
                  <c:v>106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'Graph data Q3'!$J$30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Q3'!$H$31:$H$48</c:f>
              <c:strCache>
                <c:ptCount val="18"/>
                <c:pt idx="0">
                  <c:v>Torquay, Torbay District General Hospital </c:v>
                </c:pt>
                <c:pt idx="1">
                  <c:v>Newport, Royal Gwent Hospital </c:v>
                </c:pt>
                <c:pt idx="2">
                  <c:v>Carmarthen, Glangwilli General Hospital </c:v>
                </c:pt>
                <c:pt idx="3">
                  <c:v>Barnstaple, North Devon District Hospital</c:v>
                </c:pt>
                <c:pt idx="4">
                  <c:v>Cardiff, University Hospital of Wales</c:v>
                </c:pt>
                <c:pt idx="5">
                  <c:v>Exeter, Royal Devon and Exeter Hospital</c:v>
                </c:pt>
                <c:pt idx="6">
                  <c:v>Bridgend, Princess of Wales Hospital</c:v>
                </c:pt>
                <c:pt idx="7">
                  <c:v>Bristol, Bristol Heart Institute</c:v>
                </c:pt>
                <c:pt idx="8">
                  <c:v>Plymouth, Derriford Hospital</c:v>
                </c:pt>
                <c:pt idx="9">
                  <c:v>Gloucester, Gloucestershire Hospitals</c:v>
                </c:pt>
                <c:pt idx="10">
                  <c:v>Swindon, Great Weston Hospital</c:v>
                </c:pt>
                <c:pt idx="11">
                  <c:v>Taunton, Musgrove Park Hospital </c:v>
                </c:pt>
                <c:pt idx="12">
                  <c:v>Truro, Royal Cornwall Hospital</c:v>
                </c:pt>
                <c:pt idx="13">
                  <c:v>Abergavenny, Nevill Hall Hospital</c:v>
                </c:pt>
                <c:pt idx="14">
                  <c:v>Haverford 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Q3'!$J$31:$J$48</c:f>
              <c:numCache>
                <c:formatCode>0</c:formatCode>
                <c:ptCount val="18"/>
                <c:pt idx="0">
                  <c:v>12</c:v>
                </c:pt>
                <c:pt idx="1">
                  <c:v>21</c:v>
                </c:pt>
                <c:pt idx="2">
                  <c:v>13</c:v>
                </c:pt>
                <c:pt idx="3">
                  <c:v>20</c:v>
                </c:pt>
                <c:pt idx="4">
                  <c:v>27</c:v>
                </c:pt>
                <c:pt idx="5">
                  <c:v>57</c:v>
                </c:pt>
                <c:pt idx="6">
                  <c:v>78</c:v>
                </c:pt>
                <c:pt idx="7">
                  <c:v>120</c:v>
                </c:pt>
                <c:pt idx="8">
                  <c:v>140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'Graph data Q3'!$K$30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Q3'!$H$31:$H$48</c:f>
              <c:strCache>
                <c:ptCount val="18"/>
                <c:pt idx="0">
                  <c:v>Torquay, Torbay District General Hospital </c:v>
                </c:pt>
                <c:pt idx="1">
                  <c:v>Newport, Royal Gwent Hospital </c:v>
                </c:pt>
                <c:pt idx="2">
                  <c:v>Carmarthen, Glangwilli General Hospital </c:v>
                </c:pt>
                <c:pt idx="3">
                  <c:v>Barnstaple, North Devon District Hospital</c:v>
                </c:pt>
                <c:pt idx="4">
                  <c:v>Cardiff, University Hospital of Wales</c:v>
                </c:pt>
                <c:pt idx="5">
                  <c:v>Exeter, Royal Devon and Exeter Hospital</c:v>
                </c:pt>
                <c:pt idx="6">
                  <c:v>Bridgend, Princess of Wales Hospital</c:v>
                </c:pt>
                <c:pt idx="7">
                  <c:v>Bristol, Bristol Heart Institute</c:v>
                </c:pt>
                <c:pt idx="8">
                  <c:v>Plymouth, Derriford Hospital</c:v>
                </c:pt>
                <c:pt idx="9">
                  <c:v>Gloucester, Gloucestershire Hospitals</c:v>
                </c:pt>
                <c:pt idx="10">
                  <c:v>Swindon, Great Weston Hospital</c:v>
                </c:pt>
                <c:pt idx="11">
                  <c:v>Taunton, Musgrove Park Hospital </c:v>
                </c:pt>
                <c:pt idx="12">
                  <c:v>Truro, Royal Cornwall Hospital</c:v>
                </c:pt>
                <c:pt idx="13">
                  <c:v>Abergavenny, Nevill Hall Hospital</c:v>
                </c:pt>
                <c:pt idx="14">
                  <c:v>Haverford 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Q3'!$K$31:$K$48</c:f>
              <c:numCache>
                <c:formatCode>0</c:formatCode>
                <c:ptCount val="18"/>
                <c:pt idx="0">
                  <c:v>#N/A</c:v>
                </c:pt>
                <c:pt idx="1">
                  <c:v>2</c:v>
                </c:pt>
                <c:pt idx="2">
                  <c:v>7</c:v>
                </c:pt>
                <c:pt idx="3">
                  <c:v>#N/A</c:v>
                </c:pt>
                <c:pt idx="4">
                  <c:v>17</c:v>
                </c:pt>
                <c:pt idx="5">
                  <c:v>14</c:v>
                </c:pt>
                <c:pt idx="6">
                  <c:v>23</c:v>
                </c:pt>
                <c:pt idx="7">
                  <c:v>#N/A</c:v>
                </c:pt>
                <c:pt idx="8">
                  <c:v>195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6057728"/>
        <c:axId val="176067712"/>
      </c:barChart>
      <c:catAx>
        <c:axId val="176057728"/>
        <c:scaling>
          <c:orientation val="minMax"/>
        </c:scaling>
        <c:delete val="0"/>
        <c:axPos val="l"/>
        <c:majorTickMark val="out"/>
        <c:minorTickMark val="none"/>
        <c:tickLblPos val="nextTo"/>
        <c:crossAx val="176067712"/>
        <c:crosses val="autoZero"/>
        <c:auto val="1"/>
        <c:lblAlgn val="ctr"/>
        <c:lblOffset val="100"/>
        <c:noMultiLvlLbl val="0"/>
      </c:catAx>
      <c:valAx>
        <c:axId val="176067712"/>
        <c:scaling>
          <c:orientation val="minMax"/>
          <c:max val="4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17605772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0454082379447609"/>
          <c:y val="0.1162411796369828"/>
          <c:w val="6.9395017793594319E-2"/>
          <c:h val="0.28941398780633376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785217989065338"/>
          <c:y val="0.10300653246618995"/>
          <c:w val="0.74587178196492032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Q3'!$I$52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Q3'!$H$53:$H$70</c:f>
              <c:strCache>
                <c:ptCount val="18"/>
                <c:pt idx="0">
                  <c:v>Bristol, Bristol Heart Institute</c:v>
                </c:pt>
                <c:pt idx="1">
                  <c:v>Barnstaple, North Devon District Hospital</c:v>
                </c:pt>
                <c:pt idx="2">
                  <c:v>Newport, Royal Gwent Hospital </c:v>
                </c:pt>
                <c:pt idx="3">
                  <c:v>Exeter, Royal Devon and Exeter Hospital</c:v>
                </c:pt>
                <c:pt idx="4">
                  <c:v>Swansea, Singleton Hospital </c:v>
                </c:pt>
                <c:pt idx="5">
                  <c:v>Cardiff, University Hospital of Wales</c:v>
                </c:pt>
                <c:pt idx="6">
                  <c:v>Gloucester, Gloucestershire Hospitals</c:v>
                </c:pt>
                <c:pt idx="7">
                  <c:v>Plymouth, Derriford Hospital</c:v>
                </c:pt>
                <c:pt idx="8">
                  <c:v>Swindon, Great Weston Hospital</c:v>
                </c:pt>
                <c:pt idx="9">
                  <c:v>Taunton, Musgrove Park Hospital </c:v>
                </c:pt>
                <c:pt idx="10">
                  <c:v>Torquay, Torbay District General Hospital </c:v>
                </c:pt>
                <c:pt idx="11">
                  <c:v>Truro, Royal Cornwall Hospital</c:v>
                </c:pt>
                <c:pt idx="12">
                  <c:v>Abergavenny, Nevill Hall Hospital</c:v>
                </c:pt>
                <c:pt idx="13">
                  <c:v>Bridgend, Princess of Wales Hospital</c:v>
                </c:pt>
                <c:pt idx="14">
                  <c:v>Carmarthen, Glangwilli General Hospital </c:v>
                </c:pt>
                <c:pt idx="15">
                  <c:v>Haverford West, Withybush Hospital </c:v>
                </c:pt>
                <c:pt idx="16">
                  <c:v>Llantrisant, Royal Glamorgan Hospital </c:v>
                </c:pt>
                <c:pt idx="17">
                  <c:v>Merthyr Tydfil, Prince Charles Hospital</c:v>
                </c:pt>
              </c:strCache>
            </c:strRef>
          </c:cat>
          <c:val>
            <c:numRef>
              <c:f>'Graph data Q3'!$I$53:$I$70</c:f>
              <c:numCache>
                <c:formatCode>0</c:formatCode>
                <c:ptCount val="18"/>
                <c:pt idx="0">
                  <c:v>0</c:v>
                </c:pt>
                <c:pt idx="1">
                  <c:v>33</c:v>
                </c:pt>
                <c:pt idx="2">
                  <c:v>28</c:v>
                </c:pt>
                <c:pt idx="3">
                  <c:v>26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'Graph data Q3'!$J$52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Q3'!$H$53:$H$70</c:f>
              <c:strCache>
                <c:ptCount val="18"/>
                <c:pt idx="0">
                  <c:v>Bristol, Bristol Heart Institute</c:v>
                </c:pt>
                <c:pt idx="1">
                  <c:v>Barnstaple, North Devon District Hospital</c:v>
                </c:pt>
                <c:pt idx="2">
                  <c:v>Newport, Royal Gwent Hospital </c:v>
                </c:pt>
                <c:pt idx="3">
                  <c:v>Exeter, Royal Devon and Exeter Hospital</c:v>
                </c:pt>
                <c:pt idx="4">
                  <c:v>Swansea, Singleton Hospital </c:v>
                </c:pt>
                <c:pt idx="5">
                  <c:v>Cardiff, University Hospital of Wales</c:v>
                </c:pt>
                <c:pt idx="6">
                  <c:v>Gloucester, Gloucestershire Hospitals</c:v>
                </c:pt>
                <c:pt idx="7">
                  <c:v>Plymouth, Derriford Hospital</c:v>
                </c:pt>
                <c:pt idx="8">
                  <c:v>Swindon, Great Weston Hospital</c:v>
                </c:pt>
                <c:pt idx="9">
                  <c:v>Taunton, Musgrove Park Hospital </c:v>
                </c:pt>
                <c:pt idx="10">
                  <c:v>Torquay, Torbay District General Hospital </c:v>
                </c:pt>
                <c:pt idx="11">
                  <c:v>Truro, Royal Cornwall Hospital</c:v>
                </c:pt>
                <c:pt idx="12">
                  <c:v>Abergavenny, Nevill Hall Hospital</c:v>
                </c:pt>
                <c:pt idx="13">
                  <c:v>Bridgend, Princess of Wales Hospital</c:v>
                </c:pt>
                <c:pt idx="14">
                  <c:v>Carmarthen, Glangwilli General Hospital </c:v>
                </c:pt>
                <c:pt idx="15">
                  <c:v>Haverford West, Withybush Hospital </c:v>
                </c:pt>
                <c:pt idx="16">
                  <c:v>Llantrisant, Royal Glamorgan Hospital </c:v>
                </c:pt>
                <c:pt idx="17">
                  <c:v>Merthyr Tydfil, Prince Charles Hospital</c:v>
                </c:pt>
              </c:strCache>
            </c:strRef>
          </c:cat>
          <c:val>
            <c:numRef>
              <c:f>'Graph data Q3'!$J$53:$J$70</c:f>
              <c:numCache>
                <c:formatCode>0</c:formatCode>
                <c:ptCount val="18"/>
                <c:pt idx="0">
                  <c:v>0</c:v>
                </c:pt>
                <c:pt idx="1">
                  <c:v>20</c:v>
                </c:pt>
                <c:pt idx="2">
                  <c:v>50</c:v>
                </c:pt>
                <c:pt idx="3">
                  <c:v>51</c:v>
                </c:pt>
                <c:pt idx="4">
                  <c:v>173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'Graph data Q3'!$K$52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Q3'!$H$53:$H$70</c:f>
              <c:strCache>
                <c:ptCount val="18"/>
                <c:pt idx="0">
                  <c:v>Bristol, Bristol Heart Institute</c:v>
                </c:pt>
                <c:pt idx="1">
                  <c:v>Barnstaple, North Devon District Hospital</c:v>
                </c:pt>
                <c:pt idx="2">
                  <c:v>Newport, Royal Gwent Hospital </c:v>
                </c:pt>
                <c:pt idx="3">
                  <c:v>Exeter, Royal Devon and Exeter Hospital</c:v>
                </c:pt>
                <c:pt idx="4">
                  <c:v>Swansea, Singleton Hospital </c:v>
                </c:pt>
                <c:pt idx="5">
                  <c:v>Cardiff, University Hospital of Wales</c:v>
                </c:pt>
                <c:pt idx="6">
                  <c:v>Gloucester, Gloucestershire Hospitals</c:v>
                </c:pt>
                <c:pt idx="7">
                  <c:v>Plymouth, Derriford Hospital</c:v>
                </c:pt>
                <c:pt idx="8">
                  <c:v>Swindon, Great Weston Hospital</c:v>
                </c:pt>
                <c:pt idx="9">
                  <c:v>Taunton, Musgrove Park Hospital </c:v>
                </c:pt>
                <c:pt idx="10">
                  <c:v>Torquay, Torbay District General Hospital </c:v>
                </c:pt>
                <c:pt idx="11">
                  <c:v>Truro, Royal Cornwall Hospital</c:v>
                </c:pt>
                <c:pt idx="12">
                  <c:v>Abergavenny, Nevill Hall Hospital</c:v>
                </c:pt>
                <c:pt idx="13">
                  <c:v>Bridgend, Princess of Wales Hospital</c:v>
                </c:pt>
                <c:pt idx="14">
                  <c:v>Carmarthen, Glangwilli General Hospital </c:v>
                </c:pt>
                <c:pt idx="15">
                  <c:v>Haverford West, Withybush Hospital </c:v>
                </c:pt>
                <c:pt idx="16">
                  <c:v>Llantrisant, Royal Glamorgan Hospital </c:v>
                </c:pt>
                <c:pt idx="17">
                  <c:v>Merthyr Tydfil, Prince Charles Hospital</c:v>
                </c:pt>
              </c:strCache>
            </c:strRef>
          </c:cat>
          <c:val>
            <c:numRef>
              <c:f>'Graph data Q3'!$K$53:$K$70</c:f>
              <c:numCache>
                <c:formatCode>0</c:formatCode>
                <c:ptCount val="18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47</c:v>
                </c:pt>
                <c:pt idx="4">
                  <c:v>166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6115712"/>
        <c:axId val="176117248"/>
      </c:barChart>
      <c:catAx>
        <c:axId val="176115712"/>
        <c:scaling>
          <c:orientation val="minMax"/>
        </c:scaling>
        <c:delete val="0"/>
        <c:axPos val="l"/>
        <c:majorTickMark val="out"/>
        <c:minorTickMark val="none"/>
        <c:tickLblPos val="nextTo"/>
        <c:crossAx val="176117248"/>
        <c:crosses val="autoZero"/>
        <c:auto val="1"/>
        <c:lblAlgn val="ctr"/>
        <c:lblOffset val="100"/>
        <c:noMultiLvlLbl val="0"/>
      </c:catAx>
      <c:valAx>
        <c:axId val="176117248"/>
        <c:scaling>
          <c:orientation val="minMax"/>
          <c:max val="3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176115712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91167799055941845"/>
          <c:y val="9.662062733961535E-2"/>
          <c:w val="7.0889846047444902E-2"/>
          <c:h val="0.2846044429437312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28679248444554"/>
          <c:y val="0.10895280812244794"/>
          <c:w val="0.83214959616197959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Q3'!$C$30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Q3'!$B$31:$B$49</c:f>
              <c:strCache>
                <c:ptCount val="19"/>
                <c:pt idx="0">
                  <c:v>Bath, Royal United Hospital </c:v>
                </c:pt>
                <c:pt idx="1">
                  <c:v>Haverfordwest, Withybush Hospital </c:v>
                </c:pt>
                <c:pt idx="2">
                  <c:v>Llantrisant, Royal Glamorgan Hospital </c:v>
                </c:pt>
                <c:pt idx="3">
                  <c:v>Merthyr Tydfil, Prince Charles Hospital</c:v>
                </c:pt>
                <c:pt idx="4">
                  <c:v>Carmarthen, Glangwilli General Hospital </c:v>
                </c:pt>
                <c:pt idx="5">
                  <c:v>Taunton, Musgrove Park Hospital </c:v>
                </c:pt>
                <c:pt idx="6">
                  <c:v>Exeter, Royal Devon and Exeter Hospital </c:v>
                </c:pt>
                <c:pt idx="7">
                  <c:v>Cardiff, Noah’s Ark Children’s Hospital</c:v>
                </c:pt>
                <c:pt idx="8">
                  <c:v>Bristol, Bristol Royal Hospital for Children </c:v>
                </c:pt>
                <c:pt idx="9">
                  <c:v>Barnstaple, North Devon District Hospital </c:v>
                </c:pt>
                <c:pt idx="10">
                  <c:v>Gloucester, Gloucestershire Hospitals </c:v>
                </c:pt>
                <c:pt idx="11">
                  <c:v>Plymouth, Derriford Hospital </c:v>
                </c:pt>
                <c:pt idx="12">
                  <c:v>Swindon, Great Weston Hospital </c:v>
                </c:pt>
                <c:pt idx="13">
                  <c:v>Torquay, Torbay General District Hospital </c:v>
                </c:pt>
                <c:pt idx="14">
                  <c:v>Truro, Royal Cornwall Hospital </c:v>
                </c:pt>
                <c:pt idx="15">
                  <c:v>Abergavenny, Nevill Hall Hospital</c:v>
                </c:pt>
                <c:pt idx="16">
                  <c:v>Bridgend, Princess of Wales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Q3'!$C$31:$C$49</c:f>
              <c:numCache>
                <c:formatCode>0</c:formatCode>
                <c:ptCount val="19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13</c:v>
                </c:pt>
                <c:pt idx="4">
                  <c:v>25</c:v>
                </c:pt>
                <c:pt idx="5">
                  <c:v>61</c:v>
                </c:pt>
                <c:pt idx="6">
                  <c:v>79</c:v>
                </c:pt>
                <c:pt idx="7">
                  <c:v>35</c:v>
                </c:pt>
                <c:pt idx="8">
                  <c:v>420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'Graph data Q3'!$D$30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Q3'!$B$31:$B$49</c:f>
              <c:strCache>
                <c:ptCount val="19"/>
                <c:pt idx="0">
                  <c:v>Bath, Royal United Hospital </c:v>
                </c:pt>
                <c:pt idx="1">
                  <c:v>Haverfordwest, Withybush Hospital </c:v>
                </c:pt>
                <c:pt idx="2">
                  <c:v>Llantrisant, Royal Glamorgan Hospital </c:v>
                </c:pt>
                <c:pt idx="3">
                  <c:v>Merthyr Tydfil, Prince Charles Hospital</c:v>
                </c:pt>
                <c:pt idx="4">
                  <c:v>Carmarthen, Glangwilli General Hospital </c:v>
                </c:pt>
                <c:pt idx="5">
                  <c:v>Taunton, Musgrove Park Hospital </c:v>
                </c:pt>
                <c:pt idx="6">
                  <c:v>Exeter, Royal Devon and Exeter Hospital </c:v>
                </c:pt>
                <c:pt idx="7">
                  <c:v>Cardiff, Noah’s Ark Children’s Hospital</c:v>
                </c:pt>
                <c:pt idx="8">
                  <c:v>Bristol, Bristol Royal Hospital for Children </c:v>
                </c:pt>
                <c:pt idx="9">
                  <c:v>Barnstaple, North Devon District Hospital </c:v>
                </c:pt>
                <c:pt idx="10">
                  <c:v>Gloucester, Gloucestershire Hospitals </c:v>
                </c:pt>
                <c:pt idx="11">
                  <c:v>Plymouth, Derriford Hospital </c:v>
                </c:pt>
                <c:pt idx="12">
                  <c:v>Swindon, Great Weston Hospital </c:v>
                </c:pt>
                <c:pt idx="13">
                  <c:v>Torquay, Torbay General District Hospital </c:v>
                </c:pt>
                <c:pt idx="14">
                  <c:v>Truro, Royal Cornwall Hospital </c:v>
                </c:pt>
                <c:pt idx="15">
                  <c:v>Abergavenny, Nevill Hall Hospital</c:v>
                </c:pt>
                <c:pt idx="16">
                  <c:v>Bridgend, Princess of Wales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Q3'!$D$31:$D$49</c:f>
              <c:numCache>
                <c:formatCode>0</c:formatCode>
                <c:ptCount val="19"/>
                <c:pt idx="0">
                  <c:v>#N/A</c:v>
                </c:pt>
                <c:pt idx="1">
                  <c:v>3</c:v>
                </c:pt>
                <c:pt idx="2">
                  <c:v>8</c:v>
                </c:pt>
                <c:pt idx="3">
                  <c:v>1</c:v>
                </c:pt>
                <c:pt idx="4">
                  <c:v>11</c:v>
                </c:pt>
                <c:pt idx="5">
                  <c:v>38</c:v>
                </c:pt>
                <c:pt idx="6">
                  <c:v>87</c:v>
                </c:pt>
                <c:pt idx="7">
                  <c:v>44</c:v>
                </c:pt>
                <c:pt idx="8">
                  <c:v>204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'Graph data Q3'!$E$30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Q3'!$B$31:$B$49</c:f>
              <c:strCache>
                <c:ptCount val="19"/>
                <c:pt idx="0">
                  <c:v>Bath, Royal United Hospital </c:v>
                </c:pt>
                <c:pt idx="1">
                  <c:v>Haverfordwest, Withybush Hospital </c:v>
                </c:pt>
                <c:pt idx="2">
                  <c:v>Llantrisant, Royal Glamorgan Hospital </c:v>
                </c:pt>
                <c:pt idx="3">
                  <c:v>Merthyr Tydfil, Prince Charles Hospital</c:v>
                </c:pt>
                <c:pt idx="4">
                  <c:v>Carmarthen, Glangwilli General Hospital </c:v>
                </c:pt>
                <c:pt idx="5">
                  <c:v>Taunton, Musgrove Park Hospital </c:v>
                </c:pt>
                <c:pt idx="6">
                  <c:v>Exeter, Royal Devon and Exeter Hospital </c:v>
                </c:pt>
                <c:pt idx="7">
                  <c:v>Cardiff, Noah’s Ark Children’s Hospital</c:v>
                </c:pt>
                <c:pt idx="8">
                  <c:v>Bristol, Bristol Royal Hospital for Children </c:v>
                </c:pt>
                <c:pt idx="9">
                  <c:v>Barnstaple, North Devon District Hospital </c:v>
                </c:pt>
                <c:pt idx="10">
                  <c:v>Gloucester, Gloucestershire Hospitals </c:v>
                </c:pt>
                <c:pt idx="11">
                  <c:v>Plymouth, Derriford Hospital </c:v>
                </c:pt>
                <c:pt idx="12">
                  <c:v>Swindon, Great Weston Hospital </c:v>
                </c:pt>
                <c:pt idx="13">
                  <c:v>Torquay, Torbay General District Hospital </c:v>
                </c:pt>
                <c:pt idx="14">
                  <c:v>Truro, Royal Cornwall Hospital </c:v>
                </c:pt>
                <c:pt idx="15">
                  <c:v>Abergavenny, Nevill Hall Hospital</c:v>
                </c:pt>
                <c:pt idx="16">
                  <c:v>Bridgend, Princess of Wales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Q3'!$E$31:$E$49</c:f>
              <c:numCache>
                <c:formatCode>0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</c:v>
                </c:pt>
                <c:pt idx="4">
                  <c:v>#N/A</c:v>
                </c:pt>
                <c:pt idx="5">
                  <c:v>#N/A</c:v>
                </c:pt>
                <c:pt idx="6">
                  <c:v>20</c:v>
                </c:pt>
                <c:pt idx="7">
                  <c:v>190</c:v>
                </c:pt>
                <c:pt idx="8">
                  <c:v>22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6828800"/>
        <c:axId val="176830336"/>
      </c:barChart>
      <c:catAx>
        <c:axId val="176828800"/>
        <c:scaling>
          <c:orientation val="minMax"/>
        </c:scaling>
        <c:delete val="0"/>
        <c:axPos val="l"/>
        <c:majorTickMark val="out"/>
        <c:minorTickMark val="none"/>
        <c:tickLblPos val="nextTo"/>
        <c:crossAx val="176830336"/>
        <c:crosses val="autoZero"/>
        <c:auto val="1"/>
        <c:lblAlgn val="ctr"/>
        <c:lblOffset val="100"/>
        <c:noMultiLvlLbl val="0"/>
      </c:catAx>
      <c:valAx>
        <c:axId val="176830336"/>
        <c:scaling>
          <c:orientation val="minMax"/>
          <c:max val="6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176828800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289648576348127"/>
          <c:y val="0.13699509783010311"/>
          <c:w val="5.4555733306182685E-2"/>
          <c:h val="0.21179725840522723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'Graph data Q1'!$H$30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Q1'!$G$31:$G$48</c:f>
              <c:strCache>
                <c:ptCount val="18"/>
                <c:pt idx="0">
                  <c:v>Taunton, Musgrove Park Hospital </c:v>
                </c:pt>
                <c:pt idx="1">
                  <c:v>Swindon, Great Weston Hospital</c:v>
                </c:pt>
                <c:pt idx="2">
                  <c:v>Bristol, Bristol Heart Institute</c:v>
                </c:pt>
                <c:pt idx="3">
                  <c:v>Bridgend, Princess of Wales Hospital</c:v>
                </c:pt>
                <c:pt idx="4">
                  <c:v>Newport, Royal Gwent Hospital </c:v>
                </c:pt>
                <c:pt idx="5">
                  <c:v>Merthyr Tydfil, Prince Charles Hospital</c:v>
                </c:pt>
                <c:pt idx="6">
                  <c:v>Gloucester, Gloucestershire Hospitals</c:v>
                </c:pt>
                <c:pt idx="7">
                  <c:v>Abergavenny, Nevill Hall Hospital</c:v>
                </c:pt>
                <c:pt idx="8">
                  <c:v>Exeter, Royal Devon and Exeter Hospital</c:v>
                </c:pt>
                <c:pt idx="9">
                  <c:v>Haverford West, Withybush Hospital </c:v>
                </c:pt>
                <c:pt idx="10">
                  <c:v>Torquay, Torbay District General Hospital </c:v>
                </c:pt>
                <c:pt idx="11">
                  <c:v>Truro, Royal Cornwall Hospital</c:v>
                </c:pt>
                <c:pt idx="12">
                  <c:v>Barnstaple, North Devon District Hospital</c:v>
                </c:pt>
                <c:pt idx="13">
                  <c:v>Carmarthen, Glangwilli General Hospital </c:v>
                </c:pt>
                <c:pt idx="14">
                  <c:v>Plymouth, Derriford Hospital</c:v>
                </c:pt>
                <c:pt idx="15">
                  <c:v>Swansea, Singleton Hospital </c:v>
                </c:pt>
                <c:pt idx="16">
                  <c:v>Cardiff, University Hospital of Wales</c:v>
                </c:pt>
                <c:pt idx="17">
                  <c:v>Llantrisant, Royal Glamorgan Hospital </c:v>
                </c:pt>
              </c:strCache>
            </c:strRef>
          </c:cat>
          <c:val>
            <c:numRef>
              <c:f>'Graph data Q1'!$H$31:$H$48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 data Q1'!$I$30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Q1'!$G$31:$G$48</c:f>
              <c:strCache>
                <c:ptCount val="18"/>
                <c:pt idx="0">
                  <c:v>Taunton, Musgrove Park Hospital </c:v>
                </c:pt>
                <c:pt idx="1">
                  <c:v>Swindon, Great Weston Hospital</c:v>
                </c:pt>
                <c:pt idx="2">
                  <c:v>Bristol, Bristol Heart Institute</c:v>
                </c:pt>
                <c:pt idx="3">
                  <c:v>Bridgend, Princess of Wales Hospital</c:v>
                </c:pt>
                <c:pt idx="4">
                  <c:v>Newport, Royal Gwent Hospital </c:v>
                </c:pt>
                <c:pt idx="5">
                  <c:v>Merthyr Tydfil, Prince Charles Hospital</c:v>
                </c:pt>
                <c:pt idx="6">
                  <c:v>Gloucester, Gloucestershire Hospitals</c:v>
                </c:pt>
                <c:pt idx="7">
                  <c:v>Abergavenny, Nevill Hall Hospital</c:v>
                </c:pt>
                <c:pt idx="8">
                  <c:v>Exeter, Royal Devon and Exeter Hospital</c:v>
                </c:pt>
                <c:pt idx="9">
                  <c:v>Haverford West, Withybush Hospital </c:v>
                </c:pt>
                <c:pt idx="10">
                  <c:v>Torquay, Torbay District General Hospital </c:v>
                </c:pt>
                <c:pt idx="11">
                  <c:v>Truro, Royal Cornwall Hospital</c:v>
                </c:pt>
                <c:pt idx="12">
                  <c:v>Barnstaple, North Devon District Hospital</c:v>
                </c:pt>
                <c:pt idx="13">
                  <c:v>Carmarthen, Glangwilli General Hospital </c:v>
                </c:pt>
                <c:pt idx="14">
                  <c:v>Plymouth, Derriford Hospital</c:v>
                </c:pt>
                <c:pt idx="15">
                  <c:v>Swansea, Singleton Hospital </c:v>
                </c:pt>
                <c:pt idx="16">
                  <c:v>Cardiff, University Hospital of Wales</c:v>
                </c:pt>
                <c:pt idx="17">
                  <c:v>Llantrisant, Royal Glamorgan Hospital </c:v>
                </c:pt>
              </c:strCache>
            </c:strRef>
          </c:cat>
          <c:val>
            <c:numRef>
              <c:f>'Graph data Q1'!$I$31:$I$48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'Graph data Q1'!$J$30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Q1'!$G$31:$G$48</c:f>
              <c:strCache>
                <c:ptCount val="18"/>
                <c:pt idx="0">
                  <c:v>Taunton, Musgrove Park Hospital </c:v>
                </c:pt>
                <c:pt idx="1">
                  <c:v>Swindon, Great Weston Hospital</c:v>
                </c:pt>
                <c:pt idx="2">
                  <c:v>Bristol, Bristol Heart Institute</c:v>
                </c:pt>
                <c:pt idx="3">
                  <c:v>Bridgend, Princess of Wales Hospital</c:v>
                </c:pt>
                <c:pt idx="4">
                  <c:v>Newport, Royal Gwent Hospital </c:v>
                </c:pt>
                <c:pt idx="5">
                  <c:v>Merthyr Tydfil, Prince Charles Hospital</c:v>
                </c:pt>
                <c:pt idx="6">
                  <c:v>Gloucester, Gloucestershire Hospitals</c:v>
                </c:pt>
                <c:pt idx="7">
                  <c:v>Abergavenny, Nevill Hall Hospital</c:v>
                </c:pt>
                <c:pt idx="8">
                  <c:v>Exeter, Royal Devon and Exeter Hospital</c:v>
                </c:pt>
                <c:pt idx="9">
                  <c:v>Haverford West, Withybush Hospital </c:v>
                </c:pt>
                <c:pt idx="10">
                  <c:v>Torquay, Torbay District General Hospital </c:v>
                </c:pt>
                <c:pt idx="11">
                  <c:v>Truro, Royal Cornwall Hospital</c:v>
                </c:pt>
                <c:pt idx="12">
                  <c:v>Barnstaple, North Devon District Hospital</c:v>
                </c:pt>
                <c:pt idx="13">
                  <c:v>Carmarthen, Glangwilli General Hospital </c:v>
                </c:pt>
                <c:pt idx="14">
                  <c:v>Plymouth, Derriford Hospital</c:v>
                </c:pt>
                <c:pt idx="15">
                  <c:v>Swansea, Singleton Hospital </c:v>
                </c:pt>
                <c:pt idx="16">
                  <c:v>Cardiff, University Hospital of Wales</c:v>
                </c:pt>
                <c:pt idx="17">
                  <c:v>Llantrisant, Royal Glamorgan Hospital </c:v>
                </c:pt>
              </c:strCache>
            </c:strRef>
          </c:cat>
          <c:val>
            <c:numRef>
              <c:f>'Graph data Q1'!$J$31:$J$48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4367104"/>
        <c:axId val="174368640"/>
      </c:barChart>
      <c:catAx>
        <c:axId val="174367104"/>
        <c:scaling>
          <c:orientation val="minMax"/>
        </c:scaling>
        <c:delete val="0"/>
        <c:axPos val="l"/>
        <c:majorTickMark val="out"/>
        <c:minorTickMark val="none"/>
        <c:tickLblPos val="nextTo"/>
        <c:crossAx val="174368640"/>
        <c:crosses val="autoZero"/>
        <c:auto val="1"/>
        <c:lblAlgn val="ctr"/>
        <c:lblOffset val="100"/>
        <c:noMultiLvlLbl val="0"/>
      </c:catAx>
      <c:valAx>
        <c:axId val="174368640"/>
        <c:scaling>
          <c:orientation val="minMax"/>
          <c:max val="200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74367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3398028928777"/>
          <c:y val="7.6125377974306768E-2"/>
          <c:w val="0.11857657608679237"/>
          <c:h val="0.15783781950154196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74940878499532615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Q3'!$C$52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Q3'!$B$53:$B$71</c:f>
              <c:strCache>
                <c:ptCount val="19"/>
                <c:pt idx="0">
                  <c:v>Cardiff, Noah’s Ark Children’s Hospital</c:v>
                </c:pt>
                <c:pt idx="1">
                  <c:v>Truro, Royal Cornwall Hospital </c:v>
                </c:pt>
                <c:pt idx="2">
                  <c:v>Haverfordwest, Withybush Hospital </c:v>
                </c:pt>
                <c:pt idx="3">
                  <c:v>Swindon, Great Weston Hospital </c:v>
                </c:pt>
                <c:pt idx="4">
                  <c:v>Llantrisant, Royal Glamorgan Hospital </c:v>
                </c:pt>
                <c:pt idx="5">
                  <c:v>Merthyr Tydfil, Prince Charles Hospital</c:v>
                </c:pt>
                <c:pt idx="6">
                  <c:v>Carmarthen, Glangwilli General Hospital </c:v>
                </c:pt>
                <c:pt idx="7">
                  <c:v>Bath, Royal United Hospital </c:v>
                </c:pt>
                <c:pt idx="8">
                  <c:v>Taunton, Musgrove Park Hospital </c:v>
                </c:pt>
                <c:pt idx="9">
                  <c:v>Exeter, Royal Devon and Exeter Hospital </c:v>
                </c:pt>
                <c:pt idx="10">
                  <c:v>Torquay, Torbay General District Hospital </c:v>
                </c:pt>
                <c:pt idx="11">
                  <c:v>Bristol, Bristol Royal Hospital for Children </c:v>
                </c:pt>
                <c:pt idx="12">
                  <c:v>Barnstaple, North Devon District Hospital </c:v>
                </c:pt>
                <c:pt idx="13">
                  <c:v>Gloucester, Gloucestershire Hospitals </c:v>
                </c:pt>
                <c:pt idx="14">
                  <c:v>Plymouth, Derriford Hospital </c:v>
                </c:pt>
                <c:pt idx="15">
                  <c:v>Abergavenny, Nevill Hall Hospital</c:v>
                </c:pt>
                <c:pt idx="16">
                  <c:v>Bridgend, Princess of Wales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Q3'!$C$53:$C$71</c:f>
              <c:numCache>
                <c:formatCode>0</c:formatCode>
                <c:ptCount val="19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14</c:v>
                </c:pt>
                <c:pt idx="4">
                  <c:v>3</c:v>
                </c:pt>
                <c:pt idx="5">
                  <c:v>13</c:v>
                </c:pt>
                <c:pt idx="6">
                  <c:v>8</c:v>
                </c:pt>
                <c:pt idx="7">
                  <c:v>43</c:v>
                </c:pt>
                <c:pt idx="8">
                  <c:v>27</c:v>
                </c:pt>
                <c:pt idx="9">
                  <c:v>33</c:v>
                </c:pt>
                <c:pt idx="10">
                  <c:v>37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'Graph data Q3'!$D$52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Q3'!$B$53:$B$71</c:f>
              <c:strCache>
                <c:ptCount val="19"/>
                <c:pt idx="0">
                  <c:v>Cardiff, Noah’s Ark Children’s Hospital</c:v>
                </c:pt>
                <c:pt idx="1">
                  <c:v>Truro, Royal Cornwall Hospital </c:v>
                </c:pt>
                <c:pt idx="2">
                  <c:v>Haverfordwest, Withybush Hospital </c:v>
                </c:pt>
                <c:pt idx="3">
                  <c:v>Swindon, Great Weston Hospital </c:v>
                </c:pt>
                <c:pt idx="4">
                  <c:v>Llantrisant, Royal Glamorgan Hospital </c:v>
                </c:pt>
                <c:pt idx="5">
                  <c:v>Merthyr Tydfil, Prince Charles Hospital</c:v>
                </c:pt>
                <c:pt idx="6">
                  <c:v>Carmarthen, Glangwilli General Hospital </c:v>
                </c:pt>
                <c:pt idx="7">
                  <c:v>Bath, Royal United Hospital </c:v>
                </c:pt>
                <c:pt idx="8">
                  <c:v>Taunton, Musgrove Park Hospital </c:v>
                </c:pt>
                <c:pt idx="9">
                  <c:v>Exeter, Royal Devon and Exeter Hospital </c:v>
                </c:pt>
                <c:pt idx="10">
                  <c:v>Torquay, Torbay General District Hospital </c:v>
                </c:pt>
                <c:pt idx="11">
                  <c:v>Bristol, Bristol Royal Hospital for Children </c:v>
                </c:pt>
                <c:pt idx="12">
                  <c:v>Barnstaple, North Devon District Hospital </c:v>
                </c:pt>
                <c:pt idx="13">
                  <c:v>Gloucester, Gloucestershire Hospitals </c:v>
                </c:pt>
                <c:pt idx="14">
                  <c:v>Plymouth, Derriford Hospital </c:v>
                </c:pt>
                <c:pt idx="15">
                  <c:v>Abergavenny, Nevill Hall Hospital</c:v>
                </c:pt>
                <c:pt idx="16">
                  <c:v>Bridgend, Princess of Wales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Q3'!$D$53:$D$71</c:f>
              <c:numCache>
                <c:formatCode>0</c:formatCode>
                <c:ptCount val="19"/>
                <c:pt idx="0">
                  <c:v>0</c:v>
                </c:pt>
                <c:pt idx="1">
                  <c:v>#N/A</c:v>
                </c:pt>
                <c:pt idx="2">
                  <c:v>6</c:v>
                </c:pt>
                <c:pt idx="3">
                  <c:v>#N/A</c:v>
                </c:pt>
                <c:pt idx="4">
                  <c:v>6</c:v>
                </c:pt>
                <c:pt idx="5">
                  <c:v>7</c:v>
                </c:pt>
                <c:pt idx="6">
                  <c:v>16</c:v>
                </c:pt>
                <c:pt idx="7">
                  <c:v>12</c:v>
                </c:pt>
                <c:pt idx="8">
                  <c:v>38</c:v>
                </c:pt>
                <c:pt idx="9">
                  <c:v>51</c:v>
                </c:pt>
                <c:pt idx="10">
                  <c:v>98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'Graph data Q3'!$E$52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Q3'!$B$53:$B$71</c:f>
              <c:strCache>
                <c:ptCount val="19"/>
                <c:pt idx="0">
                  <c:v>Cardiff, Noah’s Ark Children’s Hospital</c:v>
                </c:pt>
                <c:pt idx="1">
                  <c:v>Truro, Royal Cornwall Hospital </c:v>
                </c:pt>
                <c:pt idx="2">
                  <c:v>Haverfordwest, Withybush Hospital </c:v>
                </c:pt>
                <c:pt idx="3">
                  <c:v>Swindon, Great Weston Hospital </c:v>
                </c:pt>
                <c:pt idx="4">
                  <c:v>Llantrisant, Royal Glamorgan Hospital </c:v>
                </c:pt>
                <c:pt idx="5">
                  <c:v>Merthyr Tydfil, Prince Charles Hospital</c:v>
                </c:pt>
                <c:pt idx="6">
                  <c:v>Carmarthen, Glangwilli General Hospital </c:v>
                </c:pt>
                <c:pt idx="7">
                  <c:v>Bath, Royal United Hospital </c:v>
                </c:pt>
                <c:pt idx="8">
                  <c:v>Taunton, Musgrove Park Hospital </c:v>
                </c:pt>
                <c:pt idx="9">
                  <c:v>Exeter, Royal Devon and Exeter Hospital </c:v>
                </c:pt>
                <c:pt idx="10">
                  <c:v>Torquay, Torbay General District Hospital </c:v>
                </c:pt>
                <c:pt idx="11">
                  <c:v>Bristol, Bristol Royal Hospital for Children </c:v>
                </c:pt>
                <c:pt idx="12">
                  <c:v>Barnstaple, North Devon District Hospital </c:v>
                </c:pt>
                <c:pt idx="13">
                  <c:v>Gloucester, Gloucestershire Hospitals </c:v>
                </c:pt>
                <c:pt idx="14">
                  <c:v>Plymouth, Derriford Hospital </c:v>
                </c:pt>
                <c:pt idx="15">
                  <c:v>Abergavenny, Nevill Hall Hospital</c:v>
                </c:pt>
                <c:pt idx="16">
                  <c:v>Bridgend, Princess of Wales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Q3'!$E$53:$E$71</c:f>
              <c:numCache>
                <c:formatCode>0</c:formatCode>
                <c:ptCount val="19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6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9</c:v>
                </c:pt>
                <c:pt idx="10">
                  <c:v>8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6874240"/>
        <c:axId val="176875776"/>
      </c:barChart>
      <c:catAx>
        <c:axId val="176874240"/>
        <c:scaling>
          <c:orientation val="minMax"/>
        </c:scaling>
        <c:delete val="0"/>
        <c:axPos val="l"/>
        <c:majorTickMark val="out"/>
        <c:minorTickMark val="none"/>
        <c:tickLblPos val="nextTo"/>
        <c:crossAx val="176875776"/>
        <c:crosses val="autoZero"/>
        <c:auto val="1"/>
        <c:lblAlgn val="ctr"/>
        <c:lblOffset val="100"/>
        <c:noMultiLvlLbl val="0"/>
      </c:catAx>
      <c:valAx>
        <c:axId val="176875776"/>
        <c:scaling>
          <c:orientation val="minMax"/>
          <c:max val="3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176874240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783116342863348"/>
          <c:y val="0.19952368897431383"/>
          <c:w val="5.3102267790744971E-2"/>
          <c:h val="0.23073728145504277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 data Q3'!$C$76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Q3'!$B$77:$B$95</c:f>
              <c:strCache>
                <c:ptCount val="19"/>
                <c:pt idx="0">
                  <c:v>Barnstaple, North Devon District Hospital </c:v>
                </c:pt>
                <c:pt idx="1">
                  <c:v>Exeter, Royal Devon and Exeter Hospital </c:v>
                </c:pt>
                <c:pt idx="2">
                  <c:v>Gloucester, Gloucestershire Hospitals </c:v>
                </c:pt>
                <c:pt idx="3">
                  <c:v>Plymouth, Derriford Hospital </c:v>
                </c:pt>
                <c:pt idx="4">
                  <c:v>Abergavenny, Nevill Hall Hospital</c:v>
                </c:pt>
                <c:pt idx="5">
                  <c:v>Bridgend, Princess of Wales Hospital</c:v>
                </c:pt>
                <c:pt idx="6">
                  <c:v>Carmarthen, Glangwilli General Hospital </c:v>
                </c:pt>
                <c:pt idx="7">
                  <c:v>Haverfordwest, Withybush Hospital </c:v>
                </c:pt>
                <c:pt idx="8">
                  <c:v>Newport, Royal Gwent Hospital </c:v>
                </c:pt>
                <c:pt idx="9">
                  <c:v>Swansea, Singleton Hospital</c:v>
                </c:pt>
                <c:pt idx="10">
                  <c:v>Torquay, Torbay General District Hospital </c:v>
                </c:pt>
                <c:pt idx="11">
                  <c:v>Taunton, Musgrove Park Hospital </c:v>
                </c:pt>
                <c:pt idx="12">
                  <c:v>Bristol, Bristol Royal Hospital for Children </c:v>
                </c:pt>
                <c:pt idx="13">
                  <c:v>Swindon, Great Weston Hospital </c:v>
                </c:pt>
                <c:pt idx="14">
                  <c:v>Bath, Royal United Hospital </c:v>
                </c:pt>
                <c:pt idx="15">
                  <c:v>Merthyr Tydfil, Prince Charles Hospital</c:v>
                </c:pt>
                <c:pt idx="16">
                  <c:v>Truro, Royal Cornwall Hospital </c:v>
                </c:pt>
                <c:pt idx="17">
                  <c:v>Cardiff, Noah’s Ark Children’s Hospital</c:v>
                </c:pt>
                <c:pt idx="18">
                  <c:v>Llantrisant, Royal Glamorgan Hospital </c:v>
                </c:pt>
              </c:strCache>
            </c:strRef>
          </c:cat>
          <c:val>
            <c:numRef>
              <c:f>'Graph data Q3'!$C$77:$C$95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2.9000000000000001E-2</c:v>
                </c:pt>
                <c:pt idx="11">
                  <c:v>7.4999999999999997E-2</c:v>
                </c:pt>
                <c:pt idx="12">
                  <c:v>7.6999999999999999E-2</c:v>
                </c:pt>
                <c:pt idx="13">
                  <c:v>8.4000000000000005E-2</c:v>
                </c:pt>
                <c:pt idx="14">
                  <c:v>0.1</c:v>
                </c:pt>
                <c:pt idx="15">
                  <c:v>0.114</c:v>
                </c:pt>
                <c:pt idx="16">
                  <c:v>0.14000000000000001</c:v>
                </c:pt>
                <c:pt idx="17">
                  <c:v>0.16500000000000001</c:v>
                </c:pt>
                <c:pt idx="18">
                  <c:v>0.19400000000000001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6925312"/>
        <c:axId val="176927104"/>
      </c:barChart>
      <c:catAx>
        <c:axId val="176925312"/>
        <c:scaling>
          <c:orientation val="minMax"/>
        </c:scaling>
        <c:delete val="0"/>
        <c:axPos val="l"/>
        <c:majorTickMark val="out"/>
        <c:minorTickMark val="none"/>
        <c:tickLblPos val="nextTo"/>
        <c:crossAx val="176927104"/>
        <c:crosses val="autoZero"/>
        <c:auto val="1"/>
        <c:lblAlgn val="ctr"/>
        <c:lblOffset val="100"/>
        <c:noMultiLvlLbl val="0"/>
      </c:catAx>
      <c:valAx>
        <c:axId val="17692710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769253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396886475665043"/>
          <c:y val="0.11708518652741629"/>
          <c:w val="0.617208536294382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Q3'!$F$76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Q3'!$E$77:$E$95</c:f>
              <c:strCache>
                <c:ptCount val="19"/>
                <c:pt idx="0">
                  <c:v>Bristol, Bristol Royal Hospital for Children </c:v>
                </c:pt>
                <c:pt idx="1">
                  <c:v>Barnstaple, North Devon District Hospital </c:v>
                </c:pt>
                <c:pt idx="2">
                  <c:v>Exeter, Royal Devon and Exeter Hospital </c:v>
                </c:pt>
                <c:pt idx="3">
                  <c:v>Gloucester, Gloucestershire Hospitals </c:v>
                </c:pt>
                <c:pt idx="4">
                  <c:v>Plymouth, Derriford Hospital </c:v>
                </c:pt>
                <c:pt idx="5">
                  <c:v>Abergavenny, Nevill Hall Hospital</c:v>
                </c:pt>
                <c:pt idx="6">
                  <c:v>Bridgend, Princess of Wales Hospital</c:v>
                </c:pt>
                <c:pt idx="7">
                  <c:v>Carmarthen, Glangwilli General Hospital </c:v>
                </c:pt>
                <c:pt idx="8">
                  <c:v>Haverfordwest, Withybush Hospital </c:v>
                </c:pt>
                <c:pt idx="9">
                  <c:v>Newport, Royal Gwent Hospital </c:v>
                </c:pt>
                <c:pt idx="10">
                  <c:v>Swansea, Singleton Hospital</c:v>
                </c:pt>
                <c:pt idx="11">
                  <c:v>Torquay, Torbay General District Hospital </c:v>
                </c:pt>
                <c:pt idx="12">
                  <c:v>Merthyr Tydfil, Prince Charles Hospital</c:v>
                </c:pt>
                <c:pt idx="13">
                  <c:v>Swindon, Great Weston Hospital </c:v>
                </c:pt>
                <c:pt idx="14">
                  <c:v>Truro, Royal Cornwall Hospital </c:v>
                </c:pt>
                <c:pt idx="15">
                  <c:v>Llantrisant, Royal Glamorgan Hospital </c:v>
                </c:pt>
                <c:pt idx="16">
                  <c:v>Bath, Royal United Hospital </c:v>
                </c:pt>
                <c:pt idx="17">
                  <c:v>Cardiff, Noah’s Ark Children’s Hospital</c:v>
                </c:pt>
                <c:pt idx="18">
                  <c:v>Taunton, Musgrove Park Hospital </c:v>
                </c:pt>
              </c:strCache>
            </c:strRef>
          </c:cat>
          <c:val>
            <c:numRef>
              <c:f>'Graph data Q3'!$F$77:$F$95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1.6E-2</c:v>
                </c:pt>
                <c:pt idx="12">
                  <c:v>2.0400000000000001E-2</c:v>
                </c:pt>
                <c:pt idx="13">
                  <c:v>0.06</c:v>
                </c:pt>
                <c:pt idx="14">
                  <c:v>6.6199999999999995E-2</c:v>
                </c:pt>
                <c:pt idx="15">
                  <c:v>9.2600000000000002E-2</c:v>
                </c:pt>
                <c:pt idx="16">
                  <c:v>0.1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6628096"/>
        <c:axId val="176629632"/>
      </c:barChart>
      <c:catAx>
        <c:axId val="176628096"/>
        <c:scaling>
          <c:orientation val="minMax"/>
        </c:scaling>
        <c:delete val="0"/>
        <c:axPos val="l"/>
        <c:majorTickMark val="out"/>
        <c:minorTickMark val="none"/>
        <c:tickLblPos val="nextTo"/>
        <c:crossAx val="176629632"/>
        <c:crosses val="autoZero"/>
        <c:auto val="1"/>
        <c:lblAlgn val="ctr"/>
        <c:lblOffset val="100"/>
        <c:noMultiLvlLbl val="0"/>
      </c:catAx>
      <c:valAx>
        <c:axId val="17662963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766280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9195418188384814"/>
          <c:y val="0.11684074981232774"/>
          <c:w val="0.60530538664873301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Q3'!$I$76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Q3'!$H$77:$H$94</c:f>
              <c:strCache>
                <c:ptCount val="18"/>
                <c:pt idx="0">
                  <c:v>Swindon, Great Weston Hospital</c:v>
                </c:pt>
                <c:pt idx="1">
                  <c:v>Taunton, Musgrove Park Hospital </c:v>
                </c:pt>
                <c:pt idx="2">
                  <c:v>Torquay, Torbay District General Hospital </c:v>
                </c:pt>
                <c:pt idx="3">
                  <c:v>Truro, Royal Cornwall Hospital</c:v>
                </c:pt>
                <c:pt idx="4">
                  <c:v>Abergavenny, Nevill Hall Hospital</c:v>
                </c:pt>
                <c:pt idx="5">
                  <c:v>Haverford West, Withybush Hospital </c:v>
                </c:pt>
                <c:pt idx="6">
                  <c:v>Llantrisant, Royal Glamorgan Hospital </c:v>
                </c:pt>
                <c:pt idx="7">
                  <c:v>Merthyr Tydfil, Prince Charles Hospital</c:v>
                </c:pt>
                <c:pt idx="8">
                  <c:v>Newport, Royal Gwent Hospital </c:v>
                </c:pt>
                <c:pt idx="9">
                  <c:v>Swansea, Singleton Hospital </c:v>
                </c:pt>
                <c:pt idx="10">
                  <c:v>Barnstaple, North Devon District Hospital</c:v>
                </c:pt>
                <c:pt idx="11">
                  <c:v>Exeter, Royal Devon and Exeter Hospital</c:v>
                </c:pt>
                <c:pt idx="12">
                  <c:v>Bridgend, Princess of Wales Hospital</c:v>
                </c:pt>
                <c:pt idx="13">
                  <c:v>Plymouth, Derriford Hospital</c:v>
                </c:pt>
                <c:pt idx="14">
                  <c:v>Gloucester, Gloucestershire Hospitals</c:v>
                </c:pt>
                <c:pt idx="15">
                  <c:v>Bristol, Bristol Heart Institute</c:v>
                </c:pt>
                <c:pt idx="16">
                  <c:v>Cardiff, University Hospital of Wales</c:v>
                </c:pt>
                <c:pt idx="17">
                  <c:v>Carmarthen, Glangwilli General Hospital </c:v>
                </c:pt>
              </c:strCache>
            </c:strRef>
          </c:cat>
          <c:val>
            <c:numRef>
              <c:f>'Graph data Q3'!$I$77:$I$94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0.02</c:v>
                </c:pt>
                <c:pt idx="11">
                  <c:v>0.02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0.13200000000000001</c:v>
                </c:pt>
                <c:pt idx="16">
                  <c:v>0.25</c:v>
                </c:pt>
                <c:pt idx="17">
                  <c:v>0.31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6662400"/>
        <c:axId val="176663936"/>
      </c:barChart>
      <c:catAx>
        <c:axId val="176662400"/>
        <c:scaling>
          <c:orientation val="minMax"/>
        </c:scaling>
        <c:delete val="0"/>
        <c:axPos val="l"/>
        <c:majorTickMark val="out"/>
        <c:minorTickMark val="none"/>
        <c:tickLblPos val="nextTo"/>
        <c:crossAx val="176663936"/>
        <c:crosses val="autoZero"/>
        <c:auto val="1"/>
        <c:lblAlgn val="ctr"/>
        <c:lblOffset val="100"/>
        <c:noMultiLvlLbl val="0"/>
      </c:catAx>
      <c:valAx>
        <c:axId val="17666393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76662400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8804154160306922"/>
          <c:y val="0.11659730608107916"/>
          <c:w val="0.59210970011511277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Q3'!$L$76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Q3'!$K$77:$K$94</c:f>
              <c:strCache>
                <c:ptCount val="18"/>
                <c:pt idx="0">
                  <c:v>Cardiff, University Hospital of Wales</c:v>
                </c:pt>
                <c:pt idx="1">
                  <c:v>Barnstaple, North Devon District Hospital</c:v>
                </c:pt>
                <c:pt idx="2">
                  <c:v>Plymouth, Derriford Hospital</c:v>
                </c:pt>
                <c:pt idx="3">
                  <c:v>Swindon, Great Weston Hospital</c:v>
                </c:pt>
                <c:pt idx="4">
                  <c:v>Taunton, Musgrove Park Hospital </c:v>
                </c:pt>
                <c:pt idx="5">
                  <c:v>Torquay, Torbay District General Hospital </c:v>
                </c:pt>
                <c:pt idx="6">
                  <c:v>Truro, Royal Cornwall Hospital</c:v>
                </c:pt>
                <c:pt idx="7">
                  <c:v>Abergavenny, Nevill Hall Hospital</c:v>
                </c:pt>
                <c:pt idx="8">
                  <c:v>Bridgend, Princess of Wales Hospital</c:v>
                </c:pt>
                <c:pt idx="9">
                  <c:v>Carmarthen, Glangwilli General Hospital </c:v>
                </c:pt>
                <c:pt idx="10">
                  <c:v>Haverford West, Withybush Hospital </c:v>
                </c:pt>
                <c:pt idx="11">
                  <c:v>Llantrisant, Royal Glamorgan Hospital </c:v>
                </c:pt>
                <c:pt idx="12">
                  <c:v>Merthyr Tydfil, Prince Charles Hospital</c:v>
                </c:pt>
                <c:pt idx="13">
                  <c:v>Newport, Royal Gwent Hospital </c:v>
                </c:pt>
                <c:pt idx="14">
                  <c:v>Swansea, Singleton Hospital </c:v>
                </c:pt>
                <c:pt idx="15">
                  <c:v>Gloucester, Gloucestershire Hospitals</c:v>
                </c:pt>
                <c:pt idx="16">
                  <c:v>Exeter, Royal Devon and Exeter Hospital</c:v>
                </c:pt>
                <c:pt idx="17">
                  <c:v>Bristol, Bristol Heart Institute</c:v>
                </c:pt>
              </c:strCache>
            </c:strRef>
          </c:cat>
          <c:val>
            <c:numRef>
              <c:f>'Graph data Q3'!$L$77:$L$94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0.06</c:v>
                </c:pt>
                <c:pt idx="16">
                  <c:v>0.08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6717184"/>
        <c:axId val="176723072"/>
      </c:barChart>
      <c:catAx>
        <c:axId val="176717184"/>
        <c:scaling>
          <c:orientation val="minMax"/>
        </c:scaling>
        <c:delete val="0"/>
        <c:axPos val="l"/>
        <c:majorTickMark val="out"/>
        <c:minorTickMark val="none"/>
        <c:tickLblPos val="nextTo"/>
        <c:crossAx val="176723072"/>
        <c:crosses val="autoZero"/>
        <c:auto val="1"/>
        <c:lblAlgn val="ctr"/>
        <c:lblOffset val="100"/>
        <c:noMultiLvlLbl val="0"/>
      </c:catAx>
      <c:valAx>
        <c:axId val="17672307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76717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Centre range of DNA (%) -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Q3'!$C$100:$J$101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Q3'!$C$102:$J$102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0.31</c:v>
                </c:pt>
                <c:pt idx="5">
                  <c:v>0.08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Q3'!$C$100:$J$101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Q3'!$C$103:$J$103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0.25</c:v>
                </c:pt>
                <c:pt idx="5">
                  <c:v>0.06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Q3'!$C$100:$J$101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Q3'!$C$104:$J$104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0.13200000000000001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Q3'!$C$100:$J$101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Q3'!$C$105:$J$105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0.13200000000000001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Q3'!$C$100:$J$101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Q3'!$C$106:$J$106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0.06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Q3'!$C$100:$J$101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Q3'!$C$107:$J$107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0.05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6"/>
          <c:order val="6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Q3'!$C$100:$J$101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Q3'!$C$108:$J$108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0.04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7"/>
          <c:order val="7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Q3'!$C$100:$J$101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Q3'!$C$109:$J$109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0.02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8"/>
          <c:order val="8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Q3'!$C$100:$J$101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Q3'!$C$110:$J$110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0.02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9"/>
          <c:order val="9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Q3'!$C$100:$J$101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Q3'!$C$111:$J$111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0"/>
          <c:order val="10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Q3'!$C$100:$J$101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Q3'!$C$112:$J$112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1"/>
          <c:order val="11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Q3'!$C$100:$J$101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Q3'!$C$113:$J$113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2"/>
          <c:order val="12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Q3'!$C$100:$J$101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Q3'!$C$114:$J$114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3"/>
          <c:order val="13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Q3'!$C$100:$J$101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Q3'!$C$115:$J$115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4"/>
          <c:order val="14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Q3'!$C$100:$J$101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Q3'!$C$116:$J$116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5"/>
          <c:order val="15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Q3'!$C$100:$J$101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Q3'!$C$117:$J$117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6"/>
          <c:order val="16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Q3'!$C$100:$J$101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Q3'!$C$118:$J$118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7"/>
          <c:order val="17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Q3'!$C$100:$J$101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Q3'!$C$119:$J$119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8"/>
          <c:order val="18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Q3'!$C$100:$J$101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Q3'!$C$120:$J$120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7C2855"/>
              </a:solidFill>
            </c:spPr>
          </c:downBars>
        </c:upDownBars>
        <c:axId val="177017216"/>
        <c:axId val="177018752"/>
      </c:stockChart>
      <c:catAx>
        <c:axId val="1770172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77018752"/>
        <c:crosses val="autoZero"/>
        <c:auto val="1"/>
        <c:lblAlgn val="ctr"/>
        <c:lblOffset val="100"/>
        <c:noMultiLvlLbl val="0"/>
      </c:catAx>
      <c:valAx>
        <c:axId val="1770187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770172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Centre range of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Q3'!$C$122:$J$123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Q3'!$C$124:$J$124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0.19400000000000001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Q3'!$C$122:$J$123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Q3'!$C$125:$J$125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0.16500000000000001</c:v>
                </c:pt>
                <c:pt idx="5">
                  <c:v>9.2600000000000002E-2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Q3'!$C$122:$J$123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Q3'!$C$126:$J$126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0.14000000000000001</c:v>
                </c:pt>
                <c:pt idx="5">
                  <c:v>6.6199999999999995E-2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Q3'!$C$122:$J$123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Q3'!$C$127:$J$127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0.114</c:v>
                </c:pt>
                <c:pt idx="5">
                  <c:v>0.06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Q3'!$C$122:$J$123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Q3'!$C$128:$J$128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2.0400000000000001E-2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Q3'!$C$122:$J$123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Q3'!$C$129:$J$129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8.4000000000000005E-2</c:v>
                </c:pt>
                <c:pt idx="5">
                  <c:v>1.6E-2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6"/>
          <c:order val="6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Q3'!$C$122:$J$123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Q3'!$C$130:$J$130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7.6999999999999999E-2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7"/>
          <c:order val="7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Q3'!$C$122:$J$123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Q3'!$C$131:$J$131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7.4999999999999997E-2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8"/>
          <c:order val="8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Q3'!$C$122:$J$123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Q3'!$C$132:$J$132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2.9000000000000001E-2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9"/>
          <c:order val="9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Q3'!$C$122:$J$123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Q3'!$C$133:$J$133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0"/>
          <c:order val="10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Q3'!$C$122:$J$123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Q3'!$C$134:$J$134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1"/>
          <c:order val="11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Q3'!$C$122:$J$123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Q3'!$C$135:$J$135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2"/>
          <c:order val="12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Q3'!$C$122:$J$123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Q3'!$C$136:$J$136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3"/>
          <c:order val="13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Q3'!$C$122:$J$123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Q3'!$C$137:$J$137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4"/>
          <c:order val="14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Q3'!$C$122:$J$123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Q3'!$C$138:$J$138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5"/>
          <c:order val="15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Q3'!$C$122:$J$123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Q3'!$C$139:$J$139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6"/>
          <c:order val="16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Q3'!$C$122:$J$123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Q3'!$C$140:$J$140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7"/>
          <c:order val="17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Q3'!$C$122:$J$123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Q3'!$C$141:$J$141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8"/>
          <c:order val="18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Q3'!$C$122:$J$123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Q3'!$C$142:$J$142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C2307C"/>
              </a:solidFill>
            </c:spPr>
          </c:downBars>
        </c:upDownBars>
        <c:axId val="177382912"/>
        <c:axId val="177384448"/>
      </c:stockChart>
      <c:catAx>
        <c:axId val="177382912"/>
        <c:scaling>
          <c:orientation val="minMax"/>
        </c:scaling>
        <c:delete val="0"/>
        <c:axPos val="b"/>
        <c:majorTickMark val="out"/>
        <c:minorTickMark val="none"/>
        <c:tickLblPos val="nextTo"/>
        <c:crossAx val="177384448"/>
        <c:crosses val="autoZero"/>
        <c:auto val="1"/>
        <c:lblAlgn val="ctr"/>
        <c:lblOffset val="100"/>
        <c:noMultiLvlLbl val="0"/>
      </c:catAx>
      <c:valAx>
        <c:axId val="1773844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7382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21722585881579E-2"/>
          <c:y val="2.266488276709144E-2"/>
          <c:w val="0.74736520886696389"/>
          <c:h val="0.90286286637568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data Y2D'!$G$6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Y2D'!$H$5:$K$5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Y2D'!$H$6:$K$6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 data Y2D'!$G$7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Y2D'!$H$5:$K$5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Y2D'!$H$7:$K$7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5196032"/>
        <c:axId val="175197184"/>
      </c:barChart>
      <c:catAx>
        <c:axId val="175196032"/>
        <c:scaling>
          <c:orientation val="minMax"/>
        </c:scaling>
        <c:delete val="0"/>
        <c:axPos val="b"/>
        <c:majorTickMark val="out"/>
        <c:minorTickMark val="none"/>
        <c:tickLblPos val="nextTo"/>
        <c:crossAx val="175197184"/>
        <c:crosses val="autoZero"/>
        <c:auto val="1"/>
        <c:lblAlgn val="ctr"/>
        <c:lblOffset val="100"/>
        <c:noMultiLvlLbl val="0"/>
      </c:catAx>
      <c:valAx>
        <c:axId val="17519718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751960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Local Consultant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Y2D'!$G$11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Y2D'!$H$11:$K$11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264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 data Y2D'!$G$12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Y2D'!$H$12:$K$12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120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'Graph data Y2D'!$G$13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Y2D'!$H$13:$K$13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6227840"/>
        <c:axId val="176229376"/>
      </c:barChart>
      <c:catAx>
        <c:axId val="176227840"/>
        <c:scaling>
          <c:orientation val="minMax"/>
        </c:scaling>
        <c:delete val="0"/>
        <c:axPos val="b"/>
        <c:majorTickMark val="out"/>
        <c:minorTickMark val="none"/>
        <c:tickLblPos val="nextTo"/>
        <c:crossAx val="176229376"/>
        <c:crosses val="autoZero"/>
        <c:auto val="1"/>
        <c:lblAlgn val="ctr"/>
        <c:lblOffset val="100"/>
        <c:noMultiLvlLbl val="0"/>
      </c:catAx>
      <c:valAx>
        <c:axId val="17622937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76227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Visiting Consultant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Y2D'!$G$17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Y2D'!$H$17:$K$17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 data Y2D'!$G$18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Y2D'!$H$18:$K$18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'Graph data Y2D'!$G$19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Y2D'!$H$19:$K$19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6269184"/>
        <c:axId val="176270720"/>
      </c:barChart>
      <c:catAx>
        <c:axId val="176269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76270720"/>
        <c:crosses val="autoZero"/>
        <c:auto val="1"/>
        <c:lblAlgn val="ctr"/>
        <c:lblOffset val="100"/>
        <c:noMultiLvlLbl val="0"/>
      </c:catAx>
      <c:valAx>
        <c:axId val="17627072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76269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'Graph data Q1'!$H$52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Q1'!$G$53:$G$70</c:f>
              <c:strCache>
                <c:ptCount val="18"/>
                <c:pt idx="0">
                  <c:v>Gloucester, Gloucestershire Hospitals</c:v>
                </c:pt>
                <c:pt idx="1">
                  <c:v>Torquay, Torbay District General Hospital </c:v>
                </c:pt>
                <c:pt idx="2">
                  <c:v>Bristol, Bristol Heart Institute</c:v>
                </c:pt>
                <c:pt idx="3">
                  <c:v>Bridgend, Princess of Wales Hospital</c:v>
                </c:pt>
                <c:pt idx="4">
                  <c:v>Exeter, Royal Devon and Exeter Hospital</c:v>
                </c:pt>
                <c:pt idx="5">
                  <c:v>Newport, Royal Gwent Hospital </c:v>
                </c:pt>
                <c:pt idx="6">
                  <c:v>Swindon, Great Weston Hospital</c:v>
                </c:pt>
                <c:pt idx="7">
                  <c:v>Cardiff, University Hospital of Wales</c:v>
                </c:pt>
                <c:pt idx="8">
                  <c:v>Carmarthen, Glangwilli General Hospital </c:v>
                </c:pt>
                <c:pt idx="9">
                  <c:v>Llantrisant, Royal Glamorgan Hospital </c:v>
                </c:pt>
                <c:pt idx="10">
                  <c:v>Merthyr Tydfil, Prince Charles Hospital</c:v>
                </c:pt>
                <c:pt idx="11">
                  <c:v>Swansea, Singleton Hospital </c:v>
                </c:pt>
                <c:pt idx="12">
                  <c:v>Haverford West, Withybush Hospital </c:v>
                </c:pt>
                <c:pt idx="13">
                  <c:v>Plymouth, Derriford Hospital</c:v>
                </c:pt>
                <c:pt idx="14">
                  <c:v>Truro, Royal Cornwall Hospital</c:v>
                </c:pt>
                <c:pt idx="15">
                  <c:v>Taunton, Musgrove Park Hospital </c:v>
                </c:pt>
                <c:pt idx="16">
                  <c:v>Abergavenny, Nevill Hall Hospital</c:v>
                </c:pt>
                <c:pt idx="17">
                  <c:v>Barnstaple, North Devon District Hospital</c:v>
                </c:pt>
              </c:strCache>
            </c:strRef>
          </c:cat>
          <c:val>
            <c:numRef>
              <c:f>'Graph data Q1'!$H$53:$H$70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 data Q1'!$I$52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Q1'!$G$53:$G$70</c:f>
              <c:strCache>
                <c:ptCount val="18"/>
                <c:pt idx="0">
                  <c:v>Gloucester, Gloucestershire Hospitals</c:v>
                </c:pt>
                <c:pt idx="1">
                  <c:v>Torquay, Torbay District General Hospital </c:v>
                </c:pt>
                <c:pt idx="2">
                  <c:v>Bristol, Bristol Heart Institute</c:v>
                </c:pt>
                <c:pt idx="3">
                  <c:v>Bridgend, Princess of Wales Hospital</c:v>
                </c:pt>
                <c:pt idx="4">
                  <c:v>Exeter, Royal Devon and Exeter Hospital</c:v>
                </c:pt>
                <c:pt idx="5">
                  <c:v>Newport, Royal Gwent Hospital </c:v>
                </c:pt>
                <c:pt idx="6">
                  <c:v>Swindon, Great Weston Hospital</c:v>
                </c:pt>
                <c:pt idx="7">
                  <c:v>Cardiff, University Hospital of Wales</c:v>
                </c:pt>
                <c:pt idx="8">
                  <c:v>Carmarthen, Glangwilli General Hospital </c:v>
                </c:pt>
                <c:pt idx="9">
                  <c:v>Llantrisant, Royal Glamorgan Hospital </c:v>
                </c:pt>
                <c:pt idx="10">
                  <c:v>Merthyr Tydfil, Prince Charles Hospital</c:v>
                </c:pt>
                <c:pt idx="11">
                  <c:v>Swansea, Singleton Hospital </c:v>
                </c:pt>
                <c:pt idx="12">
                  <c:v>Haverford West, Withybush Hospital </c:v>
                </c:pt>
                <c:pt idx="13">
                  <c:v>Plymouth, Derriford Hospital</c:v>
                </c:pt>
                <c:pt idx="14">
                  <c:v>Truro, Royal Cornwall Hospital</c:v>
                </c:pt>
                <c:pt idx="15">
                  <c:v>Taunton, Musgrove Park Hospital </c:v>
                </c:pt>
                <c:pt idx="16">
                  <c:v>Abergavenny, Nevill Hall Hospital</c:v>
                </c:pt>
                <c:pt idx="17">
                  <c:v>Barnstaple, North Devon District Hospital</c:v>
                </c:pt>
              </c:strCache>
            </c:strRef>
          </c:cat>
          <c:val>
            <c:numRef>
              <c:f>'Graph data Q1'!$I$53:$I$70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'Graph data Q1'!$J$52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Q1'!$G$53:$G$70</c:f>
              <c:strCache>
                <c:ptCount val="18"/>
                <c:pt idx="0">
                  <c:v>Gloucester, Gloucestershire Hospitals</c:v>
                </c:pt>
                <c:pt idx="1">
                  <c:v>Torquay, Torbay District General Hospital </c:v>
                </c:pt>
                <c:pt idx="2">
                  <c:v>Bristol, Bristol Heart Institute</c:v>
                </c:pt>
                <c:pt idx="3">
                  <c:v>Bridgend, Princess of Wales Hospital</c:v>
                </c:pt>
                <c:pt idx="4">
                  <c:v>Exeter, Royal Devon and Exeter Hospital</c:v>
                </c:pt>
                <c:pt idx="5">
                  <c:v>Newport, Royal Gwent Hospital </c:v>
                </c:pt>
                <c:pt idx="6">
                  <c:v>Swindon, Great Weston Hospital</c:v>
                </c:pt>
                <c:pt idx="7">
                  <c:v>Cardiff, University Hospital of Wales</c:v>
                </c:pt>
                <c:pt idx="8">
                  <c:v>Carmarthen, Glangwilli General Hospital </c:v>
                </c:pt>
                <c:pt idx="9">
                  <c:v>Llantrisant, Royal Glamorgan Hospital </c:v>
                </c:pt>
                <c:pt idx="10">
                  <c:v>Merthyr Tydfil, Prince Charles Hospital</c:v>
                </c:pt>
                <c:pt idx="11">
                  <c:v>Swansea, Singleton Hospital </c:v>
                </c:pt>
                <c:pt idx="12">
                  <c:v>Haverford West, Withybush Hospital </c:v>
                </c:pt>
                <c:pt idx="13">
                  <c:v>Plymouth, Derriford Hospital</c:v>
                </c:pt>
                <c:pt idx="14">
                  <c:v>Truro, Royal Cornwall Hospital</c:v>
                </c:pt>
                <c:pt idx="15">
                  <c:v>Taunton, Musgrove Park Hospital </c:v>
                </c:pt>
                <c:pt idx="16">
                  <c:v>Abergavenny, Nevill Hall Hospital</c:v>
                </c:pt>
                <c:pt idx="17">
                  <c:v>Barnstaple, North Devon District Hospital</c:v>
                </c:pt>
              </c:strCache>
            </c:strRef>
          </c:cat>
          <c:val>
            <c:numRef>
              <c:f>'Graph data Q1'!$J$53:$J$70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4420736"/>
        <c:axId val="174422272"/>
      </c:barChart>
      <c:catAx>
        <c:axId val="174420736"/>
        <c:scaling>
          <c:orientation val="minMax"/>
        </c:scaling>
        <c:delete val="0"/>
        <c:axPos val="l"/>
        <c:majorTickMark val="out"/>
        <c:minorTickMark val="none"/>
        <c:tickLblPos val="nextTo"/>
        <c:crossAx val="174422272"/>
        <c:crosses val="autoZero"/>
        <c:auto val="1"/>
        <c:lblAlgn val="ctr"/>
        <c:lblOffset val="100"/>
        <c:noMultiLvlLbl val="0"/>
      </c:catAx>
      <c:valAx>
        <c:axId val="17442227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74420736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8668498951826652"/>
          <c:y val="4.7440299470762878E-2"/>
          <c:w val="0.1254320625521344"/>
          <c:h val="0.17281076545759649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Y2D'!$G$23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numFmt formatCode="0%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Y2D'!$H$22:$K$22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Y2D'!$H$23:$K$23</c:f>
              <c:numCache>
                <c:formatCode>General</c:formatCode>
                <c:ptCount val="4"/>
                <c:pt idx="0">
                  <c:v>#N/A</c:v>
                </c:pt>
                <c:pt idx="1">
                  <c:v>#N/A</c:v>
                </c:pt>
                <c:pt idx="2">
                  <c:v>0.13200000000000001</c:v>
                </c:pt>
                <c:pt idx="3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'Graph data Y2D'!$G$24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numFmt formatCode="0%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Y2D'!$H$22:$K$22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Y2D'!$H$24:$K$24</c:f>
              <c:numCache>
                <c:formatCode>General</c:formatCode>
                <c:ptCount val="4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#N/A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6325376"/>
        <c:axId val="176326912"/>
      </c:barChart>
      <c:catAx>
        <c:axId val="176325376"/>
        <c:scaling>
          <c:orientation val="minMax"/>
        </c:scaling>
        <c:delete val="0"/>
        <c:axPos val="b"/>
        <c:majorTickMark val="out"/>
        <c:minorTickMark val="none"/>
        <c:tickLblPos val="nextTo"/>
        <c:crossAx val="176326912"/>
        <c:crosses val="autoZero"/>
        <c:auto val="1"/>
        <c:lblAlgn val="ctr"/>
        <c:lblOffset val="100"/>
        <c:noMultiLvlLbl val="0"/>
      </c:catAx>
      <c:valAx>
        <c:axId val="17632691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763253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Y2D'!$A$6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Y2D'!$B$5:$E$5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Y2D'!$B$6:$E$6</c:f>
              <c:numCache>
                <c:formatCode>0</c:formatCode>
                <c:ptCount val="4"/>
                <c:pt idx="0" formatCode="General">
                  <c:v>0</c:v>
                </c:pt>
                <c:pt idx="1">
                  <c:v>0</c:v>
                </c:pt>
                <c:pt idx="2" formatCode="General">
                  <c:v>60</c:v>
                </c:pt>
                <c:pt idx="3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 data Y2D'!$A$7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Y2D'!$B$5:$E$5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Y2D'!$B$7:$E$7</c:f>
              <c:numCache>
                <c:formatCode>0</c:formatCode>
                <c:ptCount val="4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7283072"/>
        <c:axId val="177284608"/>
      </c:barChart>
      <c:catAx>
        <c:axId val="177283072"/>
        <c:scaling>
          <c:orientation val="minMax"/>
        </c:scaling>
        <c:delete val="0"/>
        <c:axPos val="b"/>
        <c:majorTickMark val="out"/>
        <c:minorTickMark val="none"/>
        <c:tickLblPos val="nextTo"/>
        <c:crossAx val="177284608"/>
        <c:crosses val="autoZero"/>
        <c:auto val="1"/>
        <c:lblAlgn val="ctr"/>
        <c:lblOffset val="100"/>
        <c:noMultiLvlLbl val="0"/>
      </c:catAx>
      <c:valAx>
        <c:axId val="177284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728307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Local Consultant 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Y2D'!$A$11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Y2D'!$B$11:$E$11</c:f>
              <c:numCache>
                <c:formatCode>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264</c:v>
                </c:pt>
                <c:pt idx="3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 data Y2D'!$A$12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Y2D'!$B$12:$E$12</c:f>
              <c:numCache>
                <c:formatCode>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120</c:v>
                </c:pt>
                <c:pt idx="3" formatCode="General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'Graph data Y2D'!$A$13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Y2D'!$B$13:$E$13</c:f>
              <c:numCache>
                <c:formatCode>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7332224"/>
        <c:axId val="177333760"/>
      </c:barChart>
      <c:catAx>
        <c:axId val="177332224"/>
        <c:scaling>
          <c:orientation val="minMax"/>
        </c:scaling>
        <c:delete val="0"/>
        <c:axPos val="b"/>
        <c:majorTickMark val="out"/>
        <c:minorTickMark val="none"/>
        <c:tickLblPos val="nextTo"/>
        <c:crossAx val="177333760"/>
        <c:crosses val="autoZero"/>
        <c:auto val="1"/>
        <c:lblAlgn val="ctr"/>
        <c:lblOffset val="100"/>
        <c:noMultiLvlLbl val="0"/>
      </c:catAx>
      <c:valAx>
        <c:axId val="177333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73322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Visiting Consultant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441405094641456"/>
          <c:y val="0.13516938131102138"/>
          <c:w val="0.83477363091959866"/>
          <c:h val="0.747216938567034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 data Y2D'!$A$17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Y2D'!$B$17:$E$17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 data Y2D'!$A$18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Y2D'!$B$18:$E$18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'Graph data Y2D'!$A$19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Y2D'!$B$19:$E$19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7443200"/>
        <c:axId val="177444736"/>
      </c:barChart>
      <c:catAx>
        <c:axId val="177443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77444736"/>
        <c:crosses val="autoZero"/>
        <c:auto val="1"/>
        <c:lblAlgn val="ctr"/>
        <c:lblOffset val="100"/>
        <c:noMultiLvlLbl val="0"/>
      </c:catAx>
      <c:valAx>
        <c:axId val="177444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7443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Y2D'!$A$23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Y2D'!$B$22:$E$22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Y2D'!$B$23:$E$23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7.6999999999999999E-2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 data Y2D'!$A$24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Y2D'!$B$22:$E$22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Y2D'!$B$24:$E$24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478656"/>
        <c:axId val="177496832"/>
      </c:barChart>
      <c:catAx>
        <c:axId val="177478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77496832"/>
        <c:crosses val="autoZero"/>
        <c:auto val="1"/>
        <c:lblAlgn val="ctr"/>
        <c:lblOffset val="100"/>
        <c:noMultiLvlLbl val="0"/>
      </c:catAx>
      <c:valAx>
        <c:axId val="1774968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7478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Graphsdraft!$C$1</c:f>
              <c:strCache>
                <c:ptCount val="1"/>
                <c:pt idx="0">
                  <c:v>Local Consultant Wait (weeks) for new patients</c:v>
                </c:pt>
              </c:strCache>
            </c:strRef>
          </c:tx>
          <c:invertIfNegative val="0"/>
          <c:cat>
            <c:strRef>
              <c:f>Graphsdraft!$B$2:$B$18</c:f>
              <c:strCache>
                <c:ptCount val="17"/>
                <c:pt idx="0">
                  <c:v>University Hospitals Bristol</c:v>
                </c:pt>
                <c:pt idx="1">
                  <c:v>Truro</c:v>
                </c:pt>
                <c:pt idx="2">
                  <c:v>Royal Devon &amp; Exeter</c:v>
                </c:pt>
                <c:pt idx="3">
                  <c:v>Taunton, Musgrove Park</c:v>
                </c:pt>
                <c:pt idx="4">
                  <c:v>Swindon </c:v>
                </c:pt>
                <c:pt idx="5">
                  <c:v>Gloucester/Cheltenham</c:v>
                </c:pt>
                <c:pt idx="6">
                  <c:v>Barnstaple</c:v>
                </c:pt>
                <c:pt idx="7">
                  <c:v>Plymouth</c:v>
                </c:pt>
                <c:pt idx="8">
                  <c:v>Torbay </c:v>
                </c:pt>
                <c:pt idx="9">
                  <c:v>Cardiff</c:v>
                </c:pt>
                <c:pt idx="10">
                  <c:v>Nevill Hall, Aneurin Bevan UHB </c:v>
                </c:pt>
                <c:pt idx="11">
                  <c:v>Royal Gwent, Newport, Aneurin Bevan UHB</c:v>
                </c:pt>
                <c:pt idx="12">
                  <c:v>Royal Glamorgan, Cwm Taf Morgannwg UHB</c:v>
                </c:pt>
                <c:pt idx="13">
                  <c:v>Prince Charles, Cwm Taf Morgannwg UHB</c:v>
                </c:pt>
                <c:pt idx="14">
                  <c:v>Princess of Wales, Cwm Taf Morgannwg UHB</c:v>
                </c:pt>
                <c:pt idx="15">
                  <c:v>Hywel Dda UHB</c:v>
                </c:pt>
                <c:pt idx="16">
                  <c:v>Singleton Hospital, Swansea Bay UHB</c:v>
                </c:pt>
              </c:strCache>
            </c:strRef>
          </c:cat>
          <c:val>
            <c:numRef>
              <c:f>Graphsdraft!$C$2:$C$18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1"/>
          <c:order val="1"/>
          <c:tx>
            <c:strRef>
              <c:f>Graphsdraft!$D$1</c:f>
              <c:strCache>
                <c:ptCount val="1"/>
                <c:pt idx="0">
                  <c:v>Visiting Specialist Wait (weeks) for new patients</c:v>
                </c:pt>
              </c:strCache>
            </c:strRef>
          </c:tx>
          <c:invertIfNegative val="0"/>
          <c:cat>
            <c:strRef>
              <c:f>Graphsdraft!$B$2:$B$18</c:f>
              <c:strCache>
                <c:ptCount val="17"/>
                <c:pt idx="0">
                  <c:v>University Hospitals Bristol</c:v>
                </c:pt>
                <c:pt idx="1">
                  <c:v>Truro</c:v>
                </c:pt>
                <c:pt idx="2">
                  <c:v>Royal Devon &amp; Exeter</c:v>
                </c:pt>
                <c:pt idx="3">
                  <c:v>Taunton, Musgrove Park</c:v>
                </c:pt>
                <c:pt idx="4">
                  <c:v>Swindon </c:v>
                </c:pt>
                <c:pt idx="5">
                  <c:v>Gloucester/Cheltenham</c:v>
                </c:pt>
                <c:pt idx="6">
                  <c:v>Barnstaple</c:v>
                </c:pt>
                <c:pt idx="7">
                  <c:v>Plymouth</c:v>
                </c:pt>
                <c:pt idx="8">
                  <c:v>Torbay </c:v>
                </c:pt>
                <c:pt idx="9">
                  <c:v>Cardiff</c:v>
                </c:pt>
                <c:pt idx="10">
                  <c:v>Nevill Hall, Aneurin Bevan UHB </c:v>
                </c:pt>
                <c:pt idx="11">
                  <c:v>Royal Gwent, Newport, Aneurin Bevan UHB</c:v>
                </c:pt>
                <c:pt idx="12">
                  <c:v>Royal Glamorgan, Cwm Taf Morgannwg UHB</c:v>
                </c:pt>
                <c:pt idx="13">
                  <c:v>Prince Charles, Cwm Taf Morgannwg UHB</c:v>
                </c:pt>
                <c:pt idx="14">
                  <c:v>Princess of Wales, Cwm Taf Morgannwg UHB</c:v>
                </c:pt>
                <c:pt idx="15">
                  <c:v>Hywel Dda UHB</c:v>
                </c:pt>
                <c:pt idx="16">
                  <c:v>Singleton Hospital, Swansea Bay UHB</c:v>
                </c:pt>
              </c:strCache>
            </c:strRef>
          </c:cat>
          <c:val>
            <c:numRef>
              <c:f>Graphsdraft!$D$2:$D$18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788224"/>
        <c:axId val="178789760"/>
      </c:barChart>
      <c:catAx>
        <c:axId val="178788224"/>
        <c:scaling>
          <c:orientation val="minMax"/>
        </c:scaling>
        <c:delete val="0"/>
        <c:axPos val="b"/>
        <c:majorTickMark val="out"/>
        <c:minorTickMark val="none"/>
        <c:tickLblPos val="nextTo"/>
        <c:crossAx val="178789760"/>
        <c:crosses val="autoZero"/>
        <c:auto val="1"/>
        <c:lblAlgn val="ctr"/>
        <c:lblOffset val="100"/>
        <c:noMultiLvlLbl val="0"/>
      </c:catAx>
      <c:valAx>
        <c:axId val="17878976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78788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Graph 1a: Wait (weeks)</a:t>
            </a:r>
            <a:r>
              <a:rPr lang="en-US" baseline="0"/>
              <a:t> for new patients. Adults 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339048563202045"/>
          <c:y val="0.13411862935217911"/>
          <c:w val="0.40504023684345958"/>
          <c:h val="0.8086318116152830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Graphsdraft!$C$1</c:f>
              <c:strCache>
                <c:ptCount val="1"/>
                <c:pt idx="0">
                  <c:v>Local Consultant Wait (weeks) for new patients</c:v>
                </c:pt>
              </c:strCache>
            </c:strRef>
          </c:tx>
          <c:invertIfNegative val="0"/>
          <c:cat>
            <c:strRef>
              <c:f>Graphsdraft!$B$2:$B$18</c:f>
              <c:strCache>
                <c:ptCount val="17"/>
                <c:pt idx="0">
                  <c:v>University Hospitals Bristol</c:v>
                </c:pt>
                <c:pt idx="1">
                  <c:v>Truro</c:v>
                </c:pt>
                <c:pt idx="2">
                  <c:v>Royal Devon &amp; Exeter</c:v>
                </c:pt>
                <c:pt idx="3">
                  <c:v>Taunton, Musgrove Park</c:v>
                </c:pt>
                <c:pt idx="4">
                  <c:v>Swindon </c:v>
                </c:pt>
                <c:pt idx="5">
                  <c:v>Gloucester/Cheltenham</c:v>
                </c:pt>
                <c:pt idx="6">
                  <c:v>Barnstaple</c:v>
                </c:pt>
                <c:pt idx="7">
                  <c:v>Plymouth</c:v>
                </c:pt>
                <c:pt idx="8">
                  <c:v>Torbay </c:v>
                </c:pt>
                <c:pt idx="9">
                  <c:v>Cardiff</c:v>
                </c:pt>
                <c:pt idx="10">
                  <c:v>Nevill Hall, Aneurin Bevan UHB </c:v>
                </c:pt>
                <c:pt idx="11">
                  <c:v>Royal Gwent, Newport, Aneurin Bevan UHB</c:v>
                </c:pt>
                <c:pt idx="12">
                  <c:v>Royal Glamorgan, Cwm Taf Morgannwg UHB</c:v>
                </c:pt>
                <c:pt idx="13">
                  <c:v>Prince Charles, Cwm Taf Morgannwg UHB</c:v>
                </c:pt>
                <c:pt idx="14">
                  <c:v>Princess of Wales, Cwm Taf Morgannwg UHB</c:v>
                </c:pt>
                <c:pt idx="15">
                  <c:v>Hywel Dda UHB</c:v>
                </c:pt>
                <c:pt idx="16">
                  <c:v>Singleton Hospital, Swansea Bay UHB</c:v>
                </c:pt>
              </c:strCache>
            </c:strRef>
          </c:cat>
          <c:val>
            <c:numRef>
              <c:f>Graphsdraft!$C$2:$C$18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1"/>
          <c:order val="1"/>
          <c:tx>
            <c:strRef>
              <c:f>Graphsdraft!$D$1</c:f>
              <c:strCache>
                <c:ptCount val="1"/>
                <c:pt idx="0">
                  <c:v>Visiting Specialist Wait (weeks) for new patients</c:v>
                </c:pt>
              </c:strCache>
            </c:strRef>
          </c:tx>
          <c:invertIfNegative val="0"/>
          <c:cat>
            <c:strRef>
              <c:f>Graphsdraft!$B$2:$B$18</c:f>
              <c:strCache>
                <c:ptCount val="17"/>
                <c:pt idx="0">
                  <c:v>University Hospitals Bristol</c:v>
                </c:pt>
                <c:pt idx="1">
                  <c:v>Truro</c:v>
                </c:pt>
                <c:pt idx="2">
                  <c:v>Royal Devon &amp; Exeter</c:v>
                </c:pt>
                <c:pt idx="3">
                  <c:v>Taunton, Musgrove Park</c:v>
                </c:pt>
                <c:pt idx="4">
                  <c:v>Swindon </c:v>
                </c:pt>
                <c:pt idx="5">
                  <c:v>Gloucester/Cheltenham</c:v>
                </c:pt>
                <c:pt idx="6">
                  <c:v>Barnstaple</c:v>
                </c:pt>
                <c:pt idx="7">
                  <c:v>Plymouth</c:v>
                </c:pt>
                <c:pt idx="8">
                  <c:v>Torbay </c:v>
                </c:pt>
                <c:pt idx="9">
                  <c:v>Cardiff</c:v>
                </c:pt>
                <c:pt idx="10">
                  <c:v>Nevill Hall, Aneurin Bevan UHB </c:v>
                </c:pt>
                <c:pt idx="11">
                  <c:v>Royal Gwent, Newport, Aneurin Bevan UHB</c:v>
                </c:pt>
                <c:pt idx="12">
                  <c:v>Royal Glamorgan, Cwm Taf Morgannwg UHB</c:v>
                </c:pt>
                <c:pt idx="13">
                  <c:v>Prince Charles, Cwm Taf Morgannwg UHB</c:v>
                </c:pt>
                <c:pt idx="14">
                  <c:v>Princess of Wales, Cwm Taf Morgannwg UHB</c:v>
                </c:pt>
                <c:pt idx="15">
                  <c:v>Hywel Dda UHB</c:v>
                </c:pt>
                <c:pt idx="16">
                  <c:v>Singleton Hospital, Swansea Bay UHB</c:v>
                </c:pt>
              </c:strCache>
            </c:strRef>
          </c:cat>
          <c:val>
            <c:numRef>
              <c:f>Graphsdraft!$D$2:$D$18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7"/>
        <c:overlap val="100"/>
        <c:axId val="178812032"/>
        <c:axId val="178813568"/>
      </c:barChart>
      <c:catAx>
        <c:axId val="178812032"/>
        <c:scaling>
          <c:orientation val="minMax"/>
        </c:scaling>
        <c:delete val="0"/>
        <c:axPos val="l"/>
        <c:majorTickMark val="out"/>
        <c:minorTickMark val="none"/>
        <c:tickLblPos val="nextTo"/>
        <c:crossAx val="178813568"/>
        <c:crosses val="autoZero"/>
        <c:auto val="1"/>
        <c:lblAlgn val="ctr"/>
        <c:lblOffset val="100"/>
        <c:noMultiLvlLbl val="0"/>
      </c:catAx>
      <c:valAx>
        <c:axId val="178813568"/>
        <c:scaling>
          <c:orientation val="minMax"/>
          <c:max val="3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78812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017478852295168"/>
          <c:y val="0.25993452594255528"/>
          <c:w val="0.15910625722868232"/>
          <c:h val="0.3545063659829854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Graphsdraft!$C$54</c:f>
              <c:strCache>
                <c:ptCount val="1"/>
                <c:pt idx="0">
                  <c:v>3-5 mnth</c:v>
                </c:pt>
              </c:strCache>
            </c:strRef>
          </c:tx>
          <c:invertIfNegative val="0"/>
          <c:cat>
            <c:strRef>
              <c:f>Graphsdraft!$B$55:$B$71</c:f>
              <c:strCache>
                <c:ptCount val="17"/>
                <c:pt idx="0">
                  <c:v>University Hospitals Bristol</c:v>
                </c:pt>
                <c:pt idx="1">
                  <c:v>Truro</c:v>
                </c:pt>
                <c:pt idx="2">
                  <c:v>Taunton, Musgrove Park</c:v>
                </c:pt>
                <c:pt idx="3">
                  <c:v>Royal Devon &amp; Exeter</c:v>
                </c:pt>
                <c:pt idx="4">
                  <c:v>Gloucester/Cheltenham</c:v>
                </c:pt>
                <c:pt idx="5">
                  <c:v>Swindon </c:v>
                </c:pt>
                <c:pt idx="6">
                  <c:v>Barnstaple</c:v>
                </c:pt>
                <c:pt idx="7">
                  <c:v>Torbay </c:v>
                </c:pt>
                <c:pt idx="8">
                  <c:v>Plymouth</c:v>
                </c:pt>
                <c:pt idx="9">
                  <c:v>Cardiff</c:v>
                </c:pt>
                <c:pt idx="10">
                  <c:v>Nevill Hall, Aneurin Bevan UHB </c:v>
                </c:pt>
                <c:pt idx="11">
                  <c:v>Royal Gwent, Newport, Aneurin Bevan UHB</c:v>
                </c:pt>
                <c:pt idx="12">
                  <c:v>Royal Glamorgan, Cwm Taf Morgannwg UHB</c:v>
                </c:pt>
                <c:pt idx="13">
                  <c:v>Prince Charles, Cwm Taf Morgannwg UHB</c:v>
                </c:pt>
                <c:pt idx="14">
                  <c:v>Princess of Wales, Cwm Taf Morgannwg UHB</c:v>
                </c:pt>
                <c:pt idx="15">
                  <c:v>Singleton Hospital, Swansea Bay UHB</c:v>
                </c:pt>
                <c:pt idx="16">
                  <c:v>Hywel Dda UHB</c:v>
                </c:pt>
              </c:strCache>
            </c:strRef>
          </c:cat>
          <c:val>
            <c:numRef>
              <c:f>Graphsdraft!$C$55:$C$71</c:f>
              <c:numCache>
                <c:formatCode>General</c:formatCode>
                <c:ptCount val="17"/>
                <c:pt idx="0">
                  <c:v>45</c:v>
                </c:pt>
                <c:pt idx="1">
                  <c:v>32</c:v>
                </c:pt>
                <c:pt idx="2">
                  <c:v>45</c:v>
                </c:pt>
                <c:pt idx="3">
                  <c:v>67</c:v>
                </c:pt>
                <c:pt idx="4">
                  <c:v>45</c:v>
                </c:pt>
                <c:pt idx="5">
                  <c:v>23</c:v>
                </c:pt>
                <c:pt idx="6">
                  <c:v>21</c:v>
                </c:pt>
                <c:pt idx="7">
                  <c:v>67</c:v>
                </c:pt>
                <c:pt idx="8">
                  <c:v>34</c:v>
                </c:pt>
                <c:pt idx="9">
                  <c:v>56</c:v>
                </c:pt>
                <c:pt idx="10">
                  <c:v>23</c:v>
                </c:pt>
                <c:pt idx="11">
                  <c:v>76</c:v>
                </c:pt>
                <c:pt idx="12">
                  <c:v>89</c:v>
                </c:pt>
                <c:pt idx="13">
                  <c:v>65</c:v>
                </c:pt>
                <c:pt idx="14">
                  <c:v>78</c:v>
                </c:pt>
                <c:pt idx="15" formatCode="0">
                  <c:v>71.009523809523799</c:v>
                </c:pt>
                <c:pt idx="16" formatCode="0">
                  <c:v>73.502380952381003</c:v>
                </c:pt>
              </c:numCache>
            </c:numRef>
          </c:val>
        </c:ser>
        <c:ser>
          <c:idx val="1"/>
          <c:order val="1"/>
          <c:tx>
            <c:strRef>
              <c:f>Graphsdraft!$D$54</c:f>
              <c:strCache>
                <c:ptCount val="1"/>
                <c:pt idx="0">
                  <c:v>5 -11 mnth</c:v>
                </c:pt>
              </c:strCache>
            </c:strRef>
          </c:tx>
          <c:invertIfNegative val="0"/>
          <c:cat>
            <c:strRef>
              <c:f>Graphsdraft!$B$55:$B$71</c:f>
              <c:strCache>
                <c:ptCount val="17"/>
                <c:pt idx="0">
                  <c:v>University Hospitals Bristol</c:v>
                </c:pt>
                <c:pt idx="1">
                  <c:v>Truro</c:v>
                </c:pt>
                <c:pt idx="2">
                  <c:v>Taunton, Musgrove Park</c:v>
                </c:pt>
                <c:pt idx="3">
                  <c:v>Royal Devon &amp; Exeter</c:v>
                </c:pt>
                <c:pt idx="4">
                  <c:v>Gloucester/Cheltenham</c:v>
                </c:pt>
                <c:pt idx="5">
                  <c:v>Swindon </c:v>
                </c:pt>
                <c:pt idx="6">
                  <c:v>Barnstaple</c:v>
                </c:pt>
                <c:pt idx="7">
                  <c:v>Torbay </c:v>
                </c:pt>
                <c:pt idx="8">
                  <c:v>Plymouth</c:v>
                </c:pt>
                <c:pt idx="9">
                  <c:v>Cardiff</c:v>
                </c:pt>
                <c:pt idx="10">
                  <c:v>Nevill Hall, Aneurin Bevan UHB </c:v>
                </c:pt>
                <c:pt idx="11">
                  <c:v>Royal Gwent, Newport, Aneurin Bevan UHB</c:v>
                </c:pt>
                <c:pt idx="12">
                  <c:v>Royal Glamorgan, Cwm Taf Morgannwg UHB</c:v>
                </c:pt>
                <c:pt idx="13">
                  <c:v>Prince Charles, Cwm Taf Morgannwg UHB</c:v>
                </c:pt>
                <c:pt idx="14">
                  <c:v>Princess of Wales, Cwm Taf Morgannwg UHB</c:v>
                </c:pt>
                <c:pt idx="15">
                  <c:v>Singleton Hospital, Swansea Bay UHB</c:v>
                </c:pt>
                <c:pt idx="16">
                  <c:v>Hywel Dda UHB</c:v>
                </c:pt>
              </c:strCache>
            </c:strRef>
          </c:cat>
          <c:val>
            <c:numRef>
              <c:f>Graphsdraft!$D$55:$D$71</c:f>
              <c:numCache>
                <c:formatCode>General</c:formatCode>
                <c:ptCount val="17"/>
                <c:pt idx="0">
                  <c:v>34</c:v>
                </c:pt>
                <c:pt idx="1">
                  <c:v>54</c:v>
                </c:pt>
                <c:pt idx="2">
                  <c:v>43</c:v>
                </c:pt>
                <c:pt idx="3">
                  <c:v>23</c:v>
                </c:pt>
                <c:pt idx="4">
                  <c:v>33</c:v>
                </c:pt>
                <c:pt idx="5">
                  <c:v>56</c:v>
                </c:pt>
                <c:pt idx="6">
                  <c:v>87</c:v>
                </c:pt>
                <c:pt idx="7">
                  <c:v>43</c:v>
                </c:pt>
                <c:pt idx="8">
                  <c:v>56</c:v>
                </c:pt>
                <c:pt idx="9">
                  <c:v>32</c:v>
                </c:pt>
                <c:pt idx="10">
                  <c:v>56</c:v>
                </c:pt>
                <c:pt idx="11">
                  <c:v>34</c:v>
                </c:pt>
                <c:pt idx="12">
                  <c:v>23</c:v>
                </c:pt>
                <c:pt idx="13">
                  <c:v>45</c:v>
                </c:pt>
                <c:pt idx="14">
                  <c:v>65</c:v>
                </c:pt>
                <c:pt idx="15" formatCode="0">
                  <c:v>48.371428571428602</c:v>
                </c:pt>
                <c:pt idx="16" formatCode="0">
                  <c:v>48.717857142857198</c:v>
                </c:pt>
              </c:numCache>
            </c:numRef>
          </c:val>
        </c:ser>
        <c:ser>
          <c:idx val="2"/>
          <c:order val="2"/>
          <c:tx>
            <c:strRef>
              <c:f>Graphsdraft!$E$54</c:f>
              <c:strCache>
                <c:ptCount val="1"/>
                <c:pt idx="0">
                  <c:v>≥12mnt</c:v>
                </c:pt>
              </c:strCache>
            </c:strRef>
          </c:tx>
          <c:invertIfNegative val="0"/>
          <c:cat>
            <c:strRef>
              <c:f>Graphsdraft!$B$55:$B$71</c:f>
              <c:strCache>
                <c:ptCount val="17"/>
                <c:pt idx="0">
                  <c:v>University Hospitals Bristol</c:v>
                </c:pt>
                <c:pt idx="1">
                  <c:v>Truro</c:v>
                </c:pt>
                <c:pt idx="2">
                  <c:v>Taunton, Musgrove Park</c:v>
                </c:pt>
                <c:pt idx="3">
                  <c:v>Royal Devon &amp; Exeter</c:v>
                </c:pt>
                <c:pt idx="4">
                  <c:v>Gloucester/Cheltenham</c:v>
                </c:pt>
                <c:pt idx="5">
                  <c:v>Swindon </c:v>
                </c:pt>
                <c:pt idx="6">
                  <c:v>Barnstaple</c:v>
                </c:pt>
                <c:pt idx="7">
                  <c:v>Torbay </c:v>
                </c:pt>
                <c:pt idx="8">
                  <c:v>Plymouth</c:v>
                </c:pt>
                <c:pt idx="9">
                  <c:v>Cardiff</c:v>
                </c:pt>
                <c:pt idx="10">
                  <c:v>Nevill Hall, Aneurin Bevan UHB </c:v>
                </c:pt>
                <c:pt idx="11">
                  <c:v>Royal Gwent, Newport, Aneurin Bevan UHB</c:v>
                </c:pt>
                <c:pt idx="12">
                  <c:v>Royal Glamorgan, Cwm Taf Morgannwg UHB</c:v>
                </c:pt>
                <c:pt idx="13">
                  <c:v>Prince Charles, Cwm Taf Morgannwg UHB</c:v>
                </c:pt>
                <c:pt idx="14">
                  <c:v>Princess of Wales, Cwm Taf Morgannwg UHB</c:v>
                </c:pt>
                <c:pt idx="15">
                  <c:v>Singleton Hospital, Swansea Bay UHB</c:v>
                </c:pt>
                <c:pt idx="16">
                  <c:v>Hywel Dda UHB</c:v>
                </c:pt>
              </c:strCache>
            </c:strRef>
          </c:cat>
          <c:val>
            <c:numRef>
              <c:f>Graphsdraft!$E$55:$E$71</c:f>
              <c:numCache>
                <c:formatCode>General</c:formatCode>
                <c:ptCount val="17"/>
                <c:pt idx="0">
                  <c:v>34</c:v>
                </c:pt>
                <c:pt idx="1">
                  <c:v>23</c:v>
                </c:pt>
                <c:pt idx="2">
                  <c:v>12</c:v>
                </c:pt>
                <c:pt idx="3">
                  <c:v>32</c:v>
                </c:pt>
                <c:pt idx="4">
                  <c:v>34</c:v>
                </c:pt>
                <c:pt idx="5">
                  <c:v>12</c:v>
                </c:pt>
                <c:pt idx="6">
                  <c:v>20</c:v>
                </c:pt>
                <c:pt idx="7">
                  <c:v>21</c:v>
                </c:pt>
                <c:pt idx="8">
                  <c:v>25</c:v>
                </c:pt>
                <c:pt idx="9">
                  <c:v>12</c:v>
                </c:pt>
                <c:pt idx="10">
                  <c:v>14</c:v>
                </c:pt>
                <c:pt idx="11">
                  <c:v>34</c:v>
                </c:pt>
                <c:pt idx="12">
                  <c:v>23</c:v>
                </c:pt>
                <c:pt idx="13">
                  <c:v>12</c:v>
                </c:pt>
                <c:pt idx="14">
                  <c:v>24</c:v>
                </c:pt>
                <c:pt idx="15" formatCode="0">
                  <c:v>18.476190476190499</c:v>
                </c:pt>
                <c:pt idx="16" formatCode="0">
                  <c:v>18.019047619047601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2"/>
        <c:overlap val="100"/>
        <c:axId val="178673536"/>
        <c:axId val="178675072"/>
      </c:barChart>
      <c:catAx>
        <c:axId val="178673536"/>
        <c:scaling>
          <c:orientation val="minMax"/>
        </c:scaling>
        <c:delete val="0"/>
        <c:axPos val="l"/>
        <c:majorTickMark val="out"/>
        <c:minorTickMark val="none"/>
        <c:tickLblPos val="nextTo"/>
        <c:crossAx val="178675072"/>
        <c:crosses val="autoZero"/>
        <c:auto val="1"/>
        <c:lblAlgn val="ctr"/>
        <c:lblOffset val="100"/>
        <c:noMultiLvlLbl val="0"/>
      </c:catAx>
      <c:valAx>
        <c:axId val="1786750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78673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Graphsdraft!$B$71:$B$72</c:f>
              <c:strCache>
                <c:ptCount val="2"/>
                <c:pt idx="0">
                  <c:v>Hywel Dda UHB</c:v>
                </c:pt>
                <c:pt idx="1">
                  <c:v>Network Average </c:v>
                </c:pt>
              </c:strCache>
            </c:strRef>
          </c:cat>
          <c:val>
            <c:numRef>
              <c:f>Graphsdraft!$C$71:$C$72</c:f>
              <c:numCache>
                <c:formatCode>0</c:formatCode>
                <c:ptCount val="2"/>
                <c:pt idx="0">
                  <c:v>73.502380952381003</c:v>
                </c:pt>
                <c:pt idx="1">
                  <c:v>53.55952380952381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Graphsdraft!$B$71:$B$72</c:f>
              <c:strCache>
                <c:ptCount val="2"/>
                <c:pt idx="0">
                  <c:v>Hywel Dda UHB</c:v>
                </c:pt>
                <c:pt idx="1">
                  <c:v>Network Average </c:v>
                </c:pt>
              </c:strCache>
            </c:strRef>
          </c:cat>
          <c:val>
            <c:numRef>
              <c:f>Graphsdraft!$D$71:$D$72</c:f>
              <c:numCache>
                <c:formatCode>0</c:formatCode>
                <c:ptCount val="2"/>
                <c:pt idx="0">
                  <c:v>48.717857142857198</c:v>
                </c:pt>
                <c:pt idx="1">
                  <c:v>45.946428571428577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Graphsdraft!$B$71:$B$72</c:f>
              <c:strCache>
                <c:ptCount val="2"/>
                <c:pt idx="0">
                  <c:v>Hywel Dda UHB</c:v>
                </c:pt>
                <c:pt idx="1">
                  <c:v>Network Average </c:v>
                </c:pt>
              </c:strCache>
            </c:strRef>
          </c:cat>
          <c:val>
            <c:numRef>
              <c:f>Graphsdraft!$E$71:$E$72</c:f>
              <c:numCache>
                <c:formatCode>0</c:formatCode>
                <c:ptCount val="2"/>
                <c:pt idx="0">
                  <c:v>18.019047619047601</c:v>
                </c:pt>
                <c:pt idx="1">
                  <c:v>21.676190476190477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710784"/>
        <c:axId val="178724864"/>
      </c:barChart>
      <c:catAx>
        <c:axId val="178710784"/>
        <c:scaling>
          <c:orientation val="minMax"/>
        </c:scaling>
        <c:delete val="0"/>
        <c:axPos val="b"/>
        <c:majorTickMark val="out"/>
        <c:minorTickMark val="none"/>
        <c:tickLblPos val="nextTo"/>
        <c:crossAx val="178724864"/>
        <c:crosses val="autoZero"/>
        <c:auto val="1"/>
        <c:lblAlgn val="ctr"/>
        <c:lblOffset val="100"/>
        <c:noMultiLvlLbl val="0"/>
      </c:catAx>
      <c:valAx>
        <c:axId val="17872486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78710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Graphsdraft!$G$54</c:f>
              <c:strCache>
                <c:ptCount val="1"/>
                <c:pt idx="0">
                  <c:v>3-5 mnth</c:v>
                </c:pt>
              </c:strCache>
            </c:strRef>
          </c:tx>
          <c:invertIfNegative val="0"/>
          <c:cat>
            <c:strRef>
              <c:f>Graphsdraft!$B$55:$B$72</c:f>
              <c:strCache>
                <c:ptCount val="18"/>
                <c:pt idx="0">
                  <c:v>University Hospitals Bristol</c:v>
                </c:pt>
                <c:pt idx="1">
                  <c:v>Truro</c:v>
                </c:pt>
                <c:pt idx="2">
                  <c:v>Taunton, Musgrove Park</c:v>
                </c:pt>
                <c:pt idx="3">
                  <c:v>Royal Devon &amp; Exeter</c:v>
                </c:pt>
                <c:pt idx="4">
                  <c:v>Gloucester/Cheltenham</c:v>
                </c:pt>
                <c:pt idx="5">
                  <c:v>Swindon </c:v>
                </c:pt>
                <c:pt idx="6">
                  <c:v>Barnstaple</c:v>
                </c:pt>
                <c:pt idx="7">
                  <c:v>Torbay </c:v>
                </c:pt>
                <c:pt idx="8">
                  <c:v>Plymouth</c:v>
                </c:pt>
                <c:pt idx="9">
                  <c:v>Cardiff</c:v>
                </c:pt>
                <c:pt idx="10">
                  <c:v>Nevill Hall, Aneurin Bevan UHB </c:v>
                </c:pt>
                <c:pt idx="11">
                  <c:v>Royal Gwent, Newport, Aneurin Bevan UHB</c:v>
                </c:pt>
                <c:pt idx="12">
                  <c:v>Royal Glamorgan, Cwm Taf Morgannwg UHB</c:v>
                </c:pt>
                <c:pt idx="13">
                  <c:v>Prince Charles, Cwm Taf Morgannwg UHB</c:v>
                </c:pt>
                <c:pt idx="14">
                  <c:v>Princess of Wales, Cwm Taf Morgannwg UHB</c:v>
                </c:pt>
                <c:pt idx="15">
                  <c:v>Singleton Hospital, Swansea Bay UHB</c:v>
                </c:pt>
                <c:pt idx="16">
                  <c:v>Hywel Dda UHB</c:v>
                </c:pt>
                <c:pt idx="17">
                  <c:v>Network Average </c:v>
                </c:pt>
              </c:strCache>
            </c:strRef>
          </c:cat>
          <c:val>
            <c:numRef>
              <c:f>Graphsdraft!$G$55:$G$72</c:f>
              <c:numCache>
                <c:formatCode>0.00%</c:formatCode>
                <c:ptCount val="18"/>
                <c:pt idx="0">
                  <c:v>0.39823008849557523</c:v>
                </c:pt>
                <c:pt idx="1">
                  <c:v>0.29357798165137616</c:v>
                </c:pt>
                <c:pt idx="2">
                  <c:v>0.45</c:v>
                </c:pt>
                <c:pt idx="3">
                  <c:v>0.54918032786885251</c:v>
                </c:pt>
                <c:pt idx="4">
                  <c:v>0.4017857142857143</c:v>
                </c:pt>
                <c:pt idx="5">
                  <c:v>0.25274725274725274</c:v>
                </c:pt>
                <c:pt idx="6">
                  <c:v>0.1640625</c:v>
                </c:pt>
                <c:pt idx="7">
                  <c:v>0.51145038167938928</c:v>
                </c:pt>
                <c:pt idx="8">
                  <c:v>0.29565217391304349</c:v>
                </c:pt>
                <c:pt idx="9">
                  <c:v>0.56000000000000005</c:v>
                </c:pt>
                <c:pt idx="10">
                  <c:v>0.24731182795698925</c:v>
                </c:pt>
                <c:pt idx="11">
                  <c:v>0.52777777777777779</c:v>
                </c:pt>
                <c:pt idx="12">
                  <c:v>0.65925925925925921</c:v>
                </c:pt>
                <c:pt idx="13">
                  <c:v>0.53278688524590168</c:v>
                </c:pt>
                <c:pt idx="14">
                  <c:v>0.46706586826347307</c:v>
                </c:pt>
                <c:pt idx="15">
                  <c:v>0.51509499136442083</c:v>
                </c:pt>
                <c:pt idx="16">
                  <c:v>0.52412118742625202</c:v>
                </c:pt>
                <c:pt idx="17">
                  <c:v>0.44197538141129539</c:v>
                </c:pt>
              </c:numCache>
            </c:numRef>
          </c:val>
        </c:ser>
        <c:ser>
          <c:idx val="1"/>
          <c:order val="1"/>
          <c:tx>
            <c:strRef>
              <c:f>Graphsdraft!$H$54</c:f>
              <c:strCache>
                <c:ptCount val="1"/>
                <c:pt idx="0">
                  <c:v>5 -11 mnth</c:v>
                </c:pt>
              </c:strCache>
            </c:strRef>
          </c:tx>
          <c:invertIfNegative val="0"/>
          <c:cat>
            <c:strRef>
              <c:f>Graphsdraft!$B$55:$B$72</c:f>
              <c:strCache>
                <c:ptCount val="18"/>
                <c:pt idx="0">
                  <c:v>University Hospitals Bristol</c:v>
                </c:pt>
                <c:pt idx="1">
                  <c:v>Truro</c:v>
                </c:pt>
                <c:pt idx="2">
                  <c:v>Taunton, Musgrove Park</c:v>
                </c:pt>
                <c:pt idx="3">
                  <c:v>Royal Devon &amp; Exeter</c:v>
                </c:pt>
                <c:pt idx="4">
                  <c:v>Gloucester/Cheltenham</c:v>
                </c:pt>
                <c:pt idx="5">
                  <c:v>Swindon </c:v>
                </c:pt>
                <c:pt idx="6">
                  <c:v>Barnstaple</c:v>
                </c:pt>
                <c:pt idx="7">
                  <c:v>Torbay </c:v>
                </c:pt>
                <c:pt idx="8">
                  <c:v>Plymouth</c:v>
                </c:pt>
                <c:pt idx="9">
                  <c:v>Cardiff</c:v>
                </c:pt>
                <c:pt idx="10">
                  <c:v>Nevill Hall, Aneurin Bevan UHB </c:v>
                </c:pt>
                <c:pt idx="11">
                  <c:v>Royal Gwent, Newport, Aneurin Bevan UHB</c:v>
                </c:pt>
                <c:pt idx="12">
                  <c:v>Royal Glamorgan, Cwm Taf Morgannwg UHB</c:v>
                </c:pt>
                <c:pt idx="13">
                  <c:v>Prince Charles, Cwm Taf Morgannwg UHB</c:v>
                </c:pt>
                <c:pt idx="14">
                  <c:v>Princess of Wales, Cwm Taf Morgannwg UHB</c:v>
                </c:pt>
                <c:pt idx="15">
                  <c:v>Singleton Hospital, Swansea Bay UHB</c:v>
                </c:pt>
                <c:pt idx="16">
                  <c:v>Hywel Dda UHB</c:v>
                </c:pt>
                <c:pt idx="17">
                  <c:v>Network Average </c:v>
                </c:pt>
              </c:strCache>
            </c:strRef>
          </c:cat>
          <c:val>
            <c:numRef>
              <c:f>Graphsdraft!$H$55:$H$72</c:f>
              <c:numCache>
                <c:formatCode>0.00%</c:formatCode>
                <c:ptCount val="18"/>
                <c:pt idx="0">
                  <c:v>0.30088495575221241</c:v>
                </c:pt>
                <c:pt idx="1">
                  <c:v>0.49541284403669728</c:v>
                </c:pt>
                <c:pt idx="2">
                  <c:v>0.43</c:v>
                </c:pt>
                <c:pt idx="3">
                  <c:v>0.18852459016393441</c:v>
                </c:pt>
                <c:pt idx="4">
                  <c:v>0.29464285714285715</c:v>
                </c:pt>
                <c:pt idx="5">
                  <c:v>0.61538461538461542</c:v>
                </c:pt>
                <c:pt idx="6">
                  <c:v>0.6796875</c:v>
                </c:pt>
                <c:pt idx="7">
                  <c:v>0.3282442748091603</c:v>
                </c:pt>
                <c:pt idx="8">
                  <c:v>0.48695652173913045</c:v>
                </c:pt>
                <c:pt idx="9">
                  <c:v>0.32</c:v>
                </c:pt>
                <c:pt idx="10">
                  <c:v>0.60215053763440862</c:v>
                </c:pt>
                <c:pt idx="11">
                  <c:v>0.2361111111111111</c:v>
                </c:pt>
                <c:pt idx="12">
                  <c:v>0.17037037037037037</c:v>
                </c:pt>
                <c:pt idx="13">
                  <c:v>0.36885245901639346</c:v>
                </c:pt>
                <c:pt idx="14">
                  <c:v>0.38922155688622756</c:v>
                </c:pt>
                <c:pt idx="15">
                  <c:v>0.3508808290155439</c:v>
                </c:pt>
                <c:pt idx="16">
                  <c:v>0.34739093895637524</c:v>
                </c:pt>
                <c:pt idx="17">
                  <c:v>0.37915180808110577</c:v>
                </c:pt>
              </c:numCache>
            </c:numRef>
          </c:val>
        </c:ser>
        <c:ser>
          <c:idx val="2"/>
          <c:order val="2"/>
          <c:tx>
            <c:strRef>
              <c:f>Graphsdraft!$I$54</c:f>
              <c:strCache>
                <c:ptCount val="1"/>
                <c:pt idx="0">
                  <c:v>≥12mnt</c:v>
                </c:pt>
              </c:strCache>
            </c:strRef>
          </c:tx>
          <c:invertIfNegative val="0"/>
          <c:cat>
            <c:strRef>
              <c:f>Graphsdraft!$B$55:$B$72</c:f>
              <c:strCache>
                <c:ptCount val="18"/>
                <c:pt idx="0">
                  <c:v>University Hospitals Bristol</c:v>
                </c:pt>
                <c:pt idx="1">
                  <c:v>Truro</c:v>
                </c:pt>
                <c:pt idx="2">
                  <c:v>Taunton, Musgrove Park</c:v>
                </c:pt>
                <c:pt idx="3">
                  <c:v>Royal Devon &amp; Exeter</c:v>
                </c:pt>
                <c:pt idx="4">
                  <c:v>Gloucester/Cheltenham</c:v>
                </c:pt>
                <c:pt idx="5">
                  <c:v>Swindon </c:v>
                </c:pt>
                <c:pt idx="6">
                  <c:v>Barnstaple</c:v>
                </c:pt>
                <c:pt idx="7">
                  <c:v>Torbay </c:v>
                </c:pt>
                <c:pt idx="8">
                  <c:v>Plymouth</c:v>
                </c:pt>
                <c:pt idx="9">
                  <c:v>Cardiff</c:v>
                </c:pt>
                <c:pt idx="10">
                  <c:v>Nevill Hall, Aneurin Bevan UHB </c:v>
                </c:pt>
                <c:pt idx="11">
                  <c:v>Royal Gwent, Newport, Aneurin Bevan UHB</c:v>
                </c:pt>
                <c:pt idx="12">
                  <c:v>Royal Glamorgan, Cwm Taf Morgannwg UHB</c:v>
                </c:pt>
                <c:pt idx="13">
                  <c:v>Prince Charles, Cwm Taf Morgannwg UHB</c:v>
                </c:pt>
                <c:pt idx="14">
                  <c:v>Princess of Wales, Cwm Taf Morgannwg UHB</c:v>
                </c:pt>
                <c:pt idx="15">
                  <c:v>Singleton Hospital, Swansea Bay UHB</c:v>
                </c:pt>
                <c:pt idx="16">
                  <c:v>Hywel Dda UHB</c:v>
                </c:pt>
                <c:pt idx="17">
                  <c:v>Network Average </c:v>
                </c:pt>
              </c:strCache>
            </c:strRef>
          </c:cat>
          <c:val>
            <c:numRef>
              <c:f>Graphsdraft!$I$55:$I$72</c:f>
              <c:numCache>
                <c:formatCode>0.00%</c:formatCode>
                <c:ptCount val="18"/>
                <c:pt idx="0">
                  <c:v>0.30088495575221241</c:v>
                </c:pt>
                <c:pt idx="1">
                  <c:v>0.21100917431192662</c:v>
                </c:pt>
                <c:pt idx="2">
                  <c:v>0.12</c:v>
                </c:pt>
                <c:pt idx="3">
                  <c:v>0.26229508196721313</c:v>
                </c:pt>
                <c:pt idx="4">
                  <c:v>0.30357142857142855</c:v>
                </c:pt>
                <c:pt idx="5">
                  <c:v>0.13186813186813187</c:v>
                </c:pt>
                <c:pt idx="6">
                  <c:v>0.15625</c:v>
                </c:pt>
                <c:pt idx="7">
                  <c:v>0.16030534351145037</c:v>
                </c:pt>
                <c:pt idx="8">
                  <c:v>0.21739130434782608</c:v>
                </c:pt>
                <c:pt idx="9">
                  <c:v>0.12</c:v>
                </c:pt>
                <c:pt idx="10">
                  <c:v>0.15053763440860216</c:v>
                </c:pt>
                <c:pt idx="11">
                  <c:v>0.2361111111111111</c:v>
                </c:pt>
                <c:pt idx="12">
                  <c:v>0.17037037037037037</c:v>
                </c:pt>
                <c:pt idx="13">
                  <c:v>9.8360655737704916E-2</c:v>
                </c:pt>
                <c:pt idx="14">
                  <c:v>0.1437125748502994</c:v>
                </c:pt>
                <c:pt idx="15">
                  <c:v>0.13402417962003457</c:v>
                </c:pt>
                <c:pt idx="16">
                  <c:v>0.12848787361737127</c:v>
                </c:pt>
                <c:pt idx="17">
                  <c:v>0.17887281050759873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762880"/>
        <c:axId val="178764416"/>
      </c:barChart>
      <c:catAx>
        <c:axId val="178762880"/>
        <c:scaling>
          <c:orientation val="minMax"/>
        </c:scaling>
        <c:delete val="0"/>
        <c:axPos val="l"/>
        <c:majorTickMark val="out"/>
        <c:minorTickMark val="none"/>
        <c:tickLblPos val="nextTo"/>
        <c:crossAx val="178764416"/>
        <c:crosses val="autoZero"/>
        <c:auto val="1"/>
        <c:lblAlgn val="ctr"/>
        <c:lblOffset val="100"/>
        <c:noMultiLvlLbl val="0"/>
      </c:catAx>
      <c:valAx>
        <c:axId val="17876441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78762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0897536846355744"/>
          <c:y val="0.11468587524506793"/>
          <c:w val="0.5862535332121946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Q1'!$B$30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Q1'!$A$31:$A$49</c:f>
              <c:strCache>
                <c:ptCount val="19"/>
                <c:pt idx="0">
                  <c:v>Swindon, Great Weston Hospital </c:v>
                </c:pt>
                <c:pt idx="1">
                  <c:v>Plymouth, Derriford Hospital </c:v>
                </c:pt>
                <c:pt idx="2">
                  <c:v>Taunton, Musgrove Park Hospital </c:v>
                </c:pt>
                <c:pt idx="3">
                  <c:v>Truro, Royal Cornwall Hospital </c:v>
                </c:pt>
                <c:pt idx="4">
                  <c:v>Abergavenny, Nevill Hall Hospital</c:v>
                </c:pt>
                <c:pt idx="5">
                  <c:v>Exeter, Royal Devon and Exeter Hospital </c:v>
                </c:pt>
                <c:pt idx="6">
                  <c:v>Llantrisant, Royal Glamorgan Hospital </c:v>
                </c:pt>
                <c:pt idx="7">
                  <c:v>Swansea, Singleton Hospital</c:v>
                </c:pt>
                <c:pt idx="8">
                  <c:v>Carmarthen, Glangwilli General Hospital </c:v>
                </c:pt>
                <c:pt idx="9">
                  <c:v>Merthyr Tydfil, Prince Charles Hospital</c:v>
                </c:pt>
                <c:pt idx="10">
                  <c:v>Bath, Royal United Hospital </c:v>
                </c:pt>
                <c:pt idx="11">
                  <c:v>Torquay, Torbay General District Hospital </c:v>
                </c:pt>
                <c:pt idx="12">
                  <c:v>Bristol, Bristol Royal Hospital for Children </c:v>
                </c:pt>
                <c:pt idx="13">
                  <c:v>Barnstaple, North Devon District Hospital </c:v>
                </c:pt>
                <c:pt idx="14">
                  <c:v>Gloucester, Gloucestershire Hospitals </c:v>
                </c:pt>
                <c:pt idx="15">
                  <c:v>Newport, Royal Gwent Hospital </c:v>
                </c:pt>
                <c:pt idx="16">
                  <c:v>Cardiff, Noah’s Ark Children’s Hospital</c:v>
                </c:pt>
                <c:pt idx="17">
                  <c:v>Bridgend, Princess of Wales Hospital</c:v>
                </c:pt>
                <c:pt idx="18">
                  <c:v>Haverfordwest, Withybush Hospital </c:v>
                </c:pt>
              </c:strCache>
            </c:strRef>
          </c:cat>
          <c:val>
            <c:numRef>
              <c:f>'Graph data Q1'!$B$31:$B$49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 data Q1'!$C$30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Q1'!$A$31:$A$49</c:f>
              <c:strCache>
                <c:ptCount val="19"/>
                <c:pt idx="0">
                  <c:v>Swindon, Great Weston Hospital </c:v>
                </c:pt>
                <c:pt idx="1">
                  <c:v>Plymouth, Derriford Hospital </c:v>
                </c:pt>
                <c:pt idx="2">
                  <c:v>Taunton, Musgrove Park Hospital </c:v>
                </c:pt>
                <c:pt idx="3">
                  <c:v>Truro, Royal Cornwall Hospital </c:v>
                </c:pt>
                <c:pt idx="4">
                  <c:v>Abergavenny, Nevill Hall Hospital</c:v>
                </c:pt>
                <c:pt idx="5">
                  <c:v>Exeter, Royal Devon and Exeter Hospital </c:v>
                </c:pt>
                <c:pt idx="6">
                  <c:v>Llantrisant, Royal Glamorgan Hospital </c:v>
                </c:pt>
                <c:pt idx="7">
                  <c:v>Swansea, Singleton Hospital</c:v>
                </c:pt>
                <c:pt idx="8">
                  <c:v>Carmarthen, Glangwilli General Hospital </c:v>
                </c:pt>
                <c:pt idx="9">
                  <c:v>Merthyr Tydfil, Prince Charles Hospital</c:v>
                </c:pt>
                <c:pt idx="10">
                  <c:v>Bath, Royal United Hospital </c:v>
                </c:pt>
                <c:pt idx="11">
                  <c:v>Torquay, Torbay General District Hospital </c:v>
                </c:pt>
                <c:pt idx="12">
                  <c:v>Bristol, Bristol Royal Hospital for Children </c:v>
                </c:pt>
                <c:pt idx="13">
                  <c:v>Barnstaple, North Devon District Hospital </c:v>
                </c:pt>
                <c:pt idx="14">
                  <c:v>Gloucester, Gloucestershire Hospitals </c:v>
                </c:pt>
                <c:pt idx="15">
                  <c:v>Newport, Royal Gwent Hospital </c:v>
                </c:pt>
                <c:pt idx="16">
                  <c:v>Cardiff, Noah’s Ark Children’s Hospital</c:v>
                </c:pt>
                <c:pt idx="17">
                  <c:v>Bridgend, Princess of Wales Hospital</c:v>
                </c:pt>
                <c:pt idx="18">
                  <c:v>Haverfordwest, Withybush Hospital </c:v>
                </c:pt>
              </c:strCache>
            </c:strRef>
          </c:cat>
          <c:val>
            <c:numRef>
              <c:f>'Graph data Q1'!$C$31:$C$49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'Graph data Q1'!$D$30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Q1'!$A$31:$A$49</c:f>
              <c:strCache>
                <c:ptCount val="19"/>
                <c:pt idx="0">
                  <c:v>Swindon, Great Weston Hospital </c:v>
                </c:pt>
                <c:pt idx="1">
                  <c:v>Plymouth, Derriford Hospital </c:v>
                </c:pt>
                <c:pt idx="2">
                  <c:v>Taunton, Musgrove Park Hospital </c:v>
                </c:pt>
                <c:pt idx="3">
                  <c:v>Truro, Royal Cornwall Hospital </c:v>
                </c:pt>
                <c:pt idx="4">
                  <c:v>Abergavenny, Nevill Hall Hospital</c:v>
                </c:pt>
                <c:pt idx="5">
                  <c:v>Exeter, Royal Devon and Exeter Hospital </c:v>
                </c:pt>
                <c:pt idx="6">
                  <c:v>Llantrisant, Royal Glamorgan Hospital </c:v>
                </c:pt>
                <c:pt idx="7">
                  <c:v>Swansea, Singleton Hospital</c:v>
                </c:pt>
                <c:pt idx="8">
                  <c:v>Carmarthen, Glangwilli General Hospital </c:v>
                </c:pt>
                <c:pt idx="9">
                  <c:v>Merthyr Tydfil, Prince Charles Hospital</c:v>
                </c:pt>
                <c:pt idx="10">
                  <c:v>Bath, Royal United Hospital </c:v>
                </c:pt>
                <c:pt idx="11">
                  <c:v>Torquay, Torbay General District Hospital </c:v>
                </c:pt>
                <c:pt idx="12">
                  <c:v>Bristol, Bristol Royal Hospital for Children </c:v>
                </c:pt>
                <c:pt idx="13">
                  <c:v>Barnstaple, North Devon District Hospital </c:v>
                </c:pt>
                <c:pt idx="14">
                  <c:v>Gloucester, Gloucestershire Hospitals </c:v>
                </c:pt>
                <c:pt idx="15">
                  <c:v>Newport, Royal Gwent Hospital </c:v>
                </c:pt>
                <c:pt idx="16">
                  <c:v>Cardiff, Noah’s Ark Children’s Hospital</c:v>
                </c:pt>
                <c:pt idx="17">
                  <c:v>Bridgend, Princess of Wales Hospital</c:v>
                </c:pt>
                <c:pt idx="18">
                  <c:v>Haverfordwest, Withybush Hospital </c:v>
                </c:pt>
              </c:strCache>
            </c:strRef>
          </c:cat>
          <c:val>
            <c:numRef>
              <c:f>'Graph data Q1'!$D$31:$D$49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4472192"/>
        <c:axId val="174482176"/>
      </c:barChart>
      <c:catAx>
        <c:axId val="174472192"/>
        <c:scaling>
          <c:orientation val="minMax"/>
        </c:scaling>
        <c:delete val="0"/>
        <c:axPos val="l"/>
        <c:majorTickMark val="out"/>
        <c:minorTickMark val="none"/>
        <c:tickLblPos val="nextTo"/>
        <c:crossAx val="174482176"/>
        <c:crosses val="autoZero"/>
        <c:auto val="1"/>
        <c:lblAlgn val="ctr"/>
        <c:lblOffset val="100"/>
        <c:noMultiLvlLbl val="0"/>
      </c:catAx>
      <c:valAx>
        <c:axId val="174482176"/>
        <c:scaling>
          <c:orientation val="minMax"/>
          <c:max val="200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74472192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Follow-up backlogs, network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Graphsdraft!$B$81</c:f>
              <c:strCache>
                <c:ptCount val="1"/>
                <c:pt idx="0">
                  <c:v>3-5 mnt</c:v>
                </c:pt>
              </c:strCache>
            </c:strRef>
          </c:tx>
          <c:cat>
            <c:strRef>
              <c:f>Graphsdraft!$C$80:$F$80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Graphsdraft!$C$81:$F$81</c:f>
              <c:numCache>
                <c:formatCode>General</c:formatCode>
                <c:ptCount val="4"/>
                <c:pt idx="0">
                  <c:v>925</c:v>
                </c:pt>
                <c:pt idx="1">
                  <c:v>988</c:v>
                </c:pt>
                <c:pt idx="2">
                  <c:v>1000</c:v>
                </c:pt>
                <c:pt idx="3">
                  <c:v>945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Graphsdraft!$B$82</c:f>
              <c:strCache>
                <c:ptCount val="1"/>
                <c:pt idx="0">
                  <c:v>6-11 mnt</c:v>
                </c:pt>
              </c:strCache>
            </c:strRef>
          </c:tx>
          <c:cat>
            <c:strRef>
              <c:f>Graphsdraft!$C$80:$F$80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Graphsdraft!$C$82:$F$82</c:f>
              <c:numCache>
                <c:formatCode>General</c:formatCode>
                <c:ptCount val="4"/>
                <c:pt idx="0">
                  <c:v>724</c:v>
                </c:pt>
                <c:pt idx="1">
                  <c:v>822</c:v>
                </c:pt>
                <c:pt idx="2">
                  <c:v>855</c:v>
                </c:pt>
                <c:pt idx="3">
                  <c:v>750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Graphsdraft!$B$83</c:f>
              <c:strCache>
                <c:ptCount val="1"/>
                <c:pt idx="0">
                  <c:v>&gt;12</c:v>
                </c:pt>
              </c:strCache>
            </c:strRef>
          </c:tx>
          <c:cat>
            <c:strRef>
              <c:f>Graphsdraft!$C$80:$F$80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Graphsdraft!$C$83:$F$83</c:f>
              <c:numCache>
                <c:formatCode>General</c:formatCode>
                <c:ptCount val="4"/>
                <c:pt idx="0">
                  <c:v>421</c:v>
                </c:pt>
                <c:pt idx="1">
                  <c:v>401</c:v>
                </c:pt>
                <c:pt idx="2">
                  <c:v>482</c:v>
                </c:pt>
                <c:pt idx="3">
                  <c:v>492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69888"/>
        <c:axId val="181671424"/>
      </c:lineChart>
      <c:catAx>
        <c:axId val="181669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81671424"/>
        <c:crosses val="autoZero"/>
        <c:auto val="1"/>
        <c:lblAlgn val="ctr"/>
        <c:lblOffset val="100"/>
        <c:noMultiLvlLbl val="0"/>
      </c:catAx>
      <c:valAx>
        <c:axId val="181671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1669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DNA% Local consultant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Graphsdraft!$C$99:$C$101</c:f>
              <c:strCache>
                <c:ptCount val="1"/>
                <c:pt idx="0">
                  <c:v>Local consultant</c:v>
                </c:pt>
              </c:strCache>
            </c:strRef>
          </c:tx>
          <c:invertIfNegative val="0"/>
          <c:cat>
            <c:strRef>
              <c:f>Graphsdraft!$B$102:$B$118</c:f>
              <c:strCache>
                <c:ptCount val="17"/>
                <c:pt idx="0">
                  <c:v>Hywel Dda UHB</c:v>
                </c:pt>
                <c:pt idx="1">
                  <c:v>Singleton Hospital, Swansea Bay UHB</c:v>
                </c:pt>
                <c:pt idx="2">
                  <c:v>Swindon </c:v>
                </c:pt>
                <c:pt idx="3">
                  <c:v>Prince Charles, Cwm Taf Morgannwg UHB</c:v>
                </c:pt>
                <c:pt idx="4">
                  <c:v>Princess of Wales, Cwm Taf Morgannwg UHB</c:v>
                </c:pt>
                <c:pt idx="5">
                  <c:v>Taunton, Musgrove Park</c:v>
                </c:pt>
                <c:pt idx="6">
                  <c:v>Gloucester/Cheltenham</c:v>
                </c:pt>
                <c:pt idx="7">
                  <c:v>Barnstaple</c:v>
                </c:pt>
                <c:pt idx="8">
                  <c:v>Royal Devon &amp; Exeter</c:v>
                </c:pt>
                <c:pt idx="9">
                  <c:v>Torbay </c:v>
                </c:pt>
                <c:pt idx="10">
                  <c:v>University Hospitals Bristol</c:v>
                </c:pt>
                <c:pt idx="11">
                  <c:v>Royal Glamorgan, Cwm Taf Morgannwg UHB</c:v>
                </c:pt>
                <c:pt idx="12">
                  <c:v>Truro</c:v>
                </c:pt>
                <c:pt idx="13">
                  <c:v>Nevill Hall, Aneurin Bevan UHB </c:v>
                </c:pt>
                <c:pt idx="14">
                  <c:v>Royal Gwent, Newport, Aneurin Bevan UHB</c:v>
                </c:pt>
                <c:pt idx="15">
                  <c:v>Cardiff</c:v>
                </c:pt>
                <c:pt idx="16">
                  <c:v>Plymouth</c:v>
                </c:pt>
              </c:strCache>
            </c:strRef>
          </c:cat>
          <c:val>
            <c:numRef>
              <c:f>Graphsdraft!$C$102:$C$118</c:f>
              <c:numCache>
                <c:formatCode>0%</c:formatCode>
                <c:ptCount val="17"/>
                <c:pt idx="0">
                  <c:v>0.16900000000000001</c:v>
                </c:pt>
                <c:pt idx="1">
                  <c:v>0.14599999999999999</c:v>
                </c:pt>
                <c:pt idx="2">
                  <c:v>0.14000000000000001</c:v>
                </c:pt>
                <c:pt idx="3">
                  <c:v>0.13</c:v>
                </c:pt>
                <c:pt idx="4">
                  <c:v>0.123</c:v>
                </c:pt>
                <c:pt idx="5">
                  <c:v>0.12</c:v>
                </c:pt>
                <c:pt idx="6">
                  <c:v>0.12</c:v>
                </c:pt>
                <c:pt idx="7">
                  <c:v>0.1</c:v>
                </c:pt>
                <c:pt idx="8">
                  <c:v>0.09</c:v>
                </c:pt>
                <c:pt idx="9">
                  <c:v>0.09</c:v>
                </c:pt>
                <c:pt idx="10">
                  <c:v>0.08</c:v>
                </c:pt>
                <c:pt idx="11">
                  <c:v>0.05</c:v>
                </c:pt>
                <c:pt idx="12">
                  <c:v>0.04</c:v>
                </c:pt>
                <c:pt idx="13">
                  <c:v>0.04</c:v>
                </c:pt>
                <c:pt idx="14">
                  <c:v>0.03</c:v>
                </c:pt>
                <c:pt idx="15">
                  <c:v>0.02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181712384"/>
        <c:axId val="181713920"/>
      </c:barChart>
      <c:catAx>
        <c:axId val="181712384"/>
        <c:scaling>
          <c:orientation val="minMax"/>
        </c:scaling>
        <c:delete val="0"/>
        <c:axPos val="b"/>
        <c:majorTickMark val="out"/>
        <c:minorTickMark val="none"/>
        <c:tickLblPos val="nextTo"/>
        <c:crossAx val="181713920"/>
        <c:crosses val="autoZero"/>
        <c:auto val="1"/>
        <c:lblAlgn val="ctr"/>
        <c:lblOffset val="100"/>
        <c:noMultiLvlLbl val="0"/>
      </c:catAx>
      <c:valAx>
        <c:axId val="1817139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81712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Graphsdraft!$G$101</c:f>
              <c:strCache>
                <c:ptCount val="1"/>
                <c:pt idx="0">
                  <c:v>Visiting consultant</c:v>
                </c:pt>
              </c:strCache>
            </c:strRef>
          </c:tx>
          <c:invertIfNegative val="0"/>
          <c:cat>
            <c:strRef>
              <c:f>Graphsdraft!$F$102:$F$118</c:f>
              <c:strCache>
                <c:ptCount val="17"/>
                <c:pt idx="0">
                  <c:v>Taunton, Musgrove Park</c:v>
                </c:pt>
                <c:pt idx="1">
                  <c:v>Cardiff</c:v>
                </c:pt>
                <c:pt idx="2">
                  <c:v>Truro</c:v>
                </c:pt>
                <c:pt idx="3">
                  <c:v>Swindon </c:v>
                </c:pt>
                <c:pt idx="4">
                  <c:v>Nevill Hall, Aneurin Bevan UHB </c:v>
                </c:pt>
                <c:pt idx="5">
                  <c:v>University Hospitals Bristol</c:v>
                </c:pt>
                <c:pt idx="6">
                  <c:v>Royal Devon &amp; Exeter</c:v>
                </c:pt>
                <c:pt idx="7">
                  <c:v>Torbay </c:v>
                </c:pt>
                <c:pt idx="8">
                  <c:v>Royal Gwent, Newport, Aneurin Bevan UHB</c:v>
                </c:pt>
                <c:pt idx="9">
                  <c:v>Barnstaple</c:v>
                </c:pt>
                <c:pt idx="10">
                  <c:v>Royal Glamorgan, Cwm Taf Morgannwg UHB</c:v>
                </c:pt>
                <c:pt idx="11">
                  <c:v>Singleton Hospital, Swansea Bay UHB</c:v>
                </c:pt>
                <c:pt idx="12">
                  <c:v>Hywel Dda UHB</c:v>
                </c:pt>
                <c:pt idx="13">
                  <c:v>Prince Charles, Cwm Taf Morgannwg UHB</c:v>
                </c:pt>
                <c:pt idx="14">
                  <c:v>Princess of Wales, Cwm Taf Morgannwg UHB</c:v>
                </c:pt>
                <c:pt idx="15">
                  <c:v>Gloucester/Cheltenham</c:v>
                </c:pt>
                <c:pt idx="16">
                  <c:v>Plymouth</c:v>
                </c:pt>
              </c:strCache>
            </c:strRef>
          </c:cat>
          <c:val>
            <c:numRef>
              <c:f>Graphsdraft!$G$102:$G$118</c:f>
              <c:numCache>
                <c:formatCode>0%</c:formatCode>
                <c:ptCount val="17"/>
                <c:pt idx="0">
                  <c:v>0.02</c:v>
                </c:pt>
                <c:pt idx="1">
                  <c:v>0.02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0.09</c:v>
                </c:pt>
                <c:pt idx="10">
                  <c:v>0.09</c:v>
                </c:pt>
                <c:pt idx="11">
                  <c:v>9.6000000000000002E-2</c:v>
                </c:pt>
                <c:pt idx="12">
                  <c:v>9.9500000000000005E-2</c:v>
                </c:pt>
                <c:pt idx="13">
                  <c:v>0.1</c:v>
                </c:pt>
                <c:pt idx="14">
                  <c:v>0.11</c:v>
                </c:pt>
                <c:pt idx="15">
                  <c:v>0.12</c:v>
                </c:pt>
                <c:pt idx="16">
                  <c:v>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25824"/>
        <c:axId val="181748096"/>
      </c:barChart>
      <c:catAx>
        <c:axId val="181725824"/>
        <c:scaling>
          <c:orientation val="minMax"/>
        </c:scaling>
        <c:delete val="0"/>
        <c:axPos val="l"/>
        <c:majorTickMark val="out"/>
        <c:minorTickMark val="none"/>
        <c:tickLblPos val="nextTo"/>
        <c:crossAx val="181748096"/>
        <c:crosses val="autoZero"/>
        <c:auto val="1"/>
        <c:lblAlgn val="ctr"/>
        <c:lblOffset val="100"/>
        <c:noMultiLvlLbl val="0"/>
      </c:catAx>
      <c:valAx>
        <c:axId val="18174809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1725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Graphsdraft!$C$122:$F$122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Graphsdraft!$C$123:$F$123</c:f>
              <c:numCache>
                <c:formatCode>0%</c:formatCode>
                <c:ptCount val="4"/>
                <c:pt idx="0">
                  <c:v>0.16900000000000001</c:v>
                </c:pt>
                <c:pt idx="1">
                  <c:v>0.13</c:v>
                </c:pt>
                <c:pt idx="2">
                  <c:v>0.16900000000000001</c:v>
                </c:pt>
                <c:pt idx="3">
                  <c:v>0.13</c:v>
                </c:pt>
              </c:numCache>
            </c:numRef>
          </c: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Graphsdraft!$C$122:$F$122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Graphsdraft!$C$124:$F$124</c:f>
              <c:numCache>
                <c:formatCode>0%</c:formatCode>
                <c:ptCount val="4"/>
                <c:pt idx="0">
                  <c:v>0.14599999999999999</c:v>
                </c:pt>
                <c:pt idx="1">
                  <c:v>0.12</c:v>
                </c:pt>
                <c:pt idx="2">
                  <c:v>0.14599999999999999</c:v>
                </c:pt>
                <c:pt idx="3">
                  <c:v>0.12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none"/>
          </c:marker>
          <c:cat>
            <c:strRef>
              <c:f>Graphsdraft!$C$122:$F$122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Graphsdraft!$C$125:$F$125</c:f>
              <c:numCache>
                <c:formatCode>0%</c:formatCode>
                <c:ptCount val="4"/>
                <c:pt idx="0">
                  <c:v>0.14000000000000001</c:v>
                </c:pt>
                <c:pt idx="1">
                  <c:v>0.11</c:v>
                </c:pt>
                <c:pt idx="2">
                  <c:v>0.14000000000000001</c:v>
                </c:pt>
                <c:pt idx="3">
                  <c:v>0.11</c:v>
                </c:pt>
              </c:numCache>
            </c:numRef>
          </c: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cat>
            <c:strRef>
              <c:f>Graphsdraft!$C$122:$F$122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Graphsdraft!$C$126:$F$126</c:f>
              <c:numCache>
                <c:formatCode>0%</c:formatCode>
                <c:ptCount val="4"/>
                <c:pt idx="0">
                  <c:v>0.13</c:v>
                </c:pt>
                <c:pt idx="1">
                  <c:v>0.1</c:v>
                </c:pt>
                <c:pt idx="2">
                  <c:v>0.13</c:v>
                </c:pt>
                <c:pt idx="3">
                  <c:v>0.1</c:v>
                </c:pt>
              </c:numCache>
            </c:numRef>
          </c: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cat>
            <c:strRef>
              <c:f>Graphsdraft!$C$122:$F$122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Graphsdraft!$C$127:$F$127</c:f>
              <c:numCache>
                <c:formatCode>0%</c:formatCode>
                <c:ptCount val="4"/>
                <c:pt idx="0">
                  <c:v>0.123</c:v>
                </c:pt>
                <c:pt idx="1">
                  <c:v>9.9500000000000005E-2</c:v>
                </c:pt>
                <c:pt idx="2">
                  <c:v>0.123</c:v>
                </c:pt>
                <c:pt idx="3">
                  <c:v>9.9500000000000005E-2</c:v>
                </c:pt>
              </c:numCache>
            </c:numRef>
          </c: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cat>
            <c:strRef>
              <c:f>Graphsdraft!$C$122:$F$122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Graphsdraft!$C$128:$F$128</c:f>
              <c:numCache>
                <c:formatCode>0%</c:formatCode>
                <c:ptCount val="4"/>
                <c:pt idx="0">
                  <c:v>0.12</c:v>
                </c:pt>
                <c:pt idx="1">
                  <c:v>9.6000000000000002E-2</c:v>
                </c:pt>
                <c:pt idx="2">
                  <c:v>0.12</c:v>
                </c:pt>
                <c:pt idx="3">
                  <c:v>9.6000000000000002E-2</c:v>
                </c:pt>
              </c:numCache>
            </c:numRef>
          </c:val>
          <c:smooth val="0"/>
        </c:ser>
        <c:ser>
          <c:idx val="6"/>
          <c:order val="6"/>
          <c:spPr>
            <a:ln w="28575">
              <a:noFill/>
            </a:ln>
          </c:spPr>
          <c:marker>
            <c:symbol val="none"/>
          </c:marker>
          <c:cat>
            <c:strRef>
              <c:f>Graphsdraft!$C$122:$F$122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Graphsdraft!$C$129:$F$129</c:f>
              <c:numCache>
                <c:formatCode>0%</c:formatCode>
                <c:ptCount val="4"/>
                <c:pt idx="0">
                  <c:v>0.12</c:v>
                </c:pt>
                <c:pt idx="1">
                  <c:v>0.09</c:v>
                </c:pt>
                <c:pt idx="2">
                  <c:v>0.12</c:v>
                </c:pt>
                <c:pt idx="3">
                  <c:v>0.09</c:v>
                </c:pt>
              </c:numCache>
            </c:numRef>
          </c:val>
          <c:smooth val="0"/>
        </c:ser>
        <c:ser>
          <c:idx val="7"/>
          <c:order val="7"/>
          <c:spPr>
            <a:ln w="28575">
              <a:noFill/>
            </a:ln>
          </c:spPr>
          <c:marker>
            <c:symbol val="none"/>
          </c:marker>
          <c:cat>
            <c:strRef>
              <c:f>Graphsdraft!$C$122:$F$122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Graphsdraft!$C$130:$F$130</c:f>
              <c:numCache>
                <c:formatCode>0%</c:formatCode>
                <c:ptCount val="4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0.09</c:v>
                </c:pt>
              </c:numCache>
            </c:numRef>
          </c:val>
          <c:smooth val="0"/>
        </c:ser>
        <c:ser>
          <c:idx val="8"/>
          <c:order val="8"/>
          <c:spPr>
            <a:ln w="28575">
              <a:noFill/>
            </a:ln>
          </c:spPr>
          <c:marker>
            <c:symbol val="none"/>
          </c:marker>
          <c:cat>
            <c:strRef>
              <c:f>Graphsdraft!$C$122:$F$122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Graphsdraft!$C$131:$F$131</c:f>
              <c:numCache>
                <c:formatCode>0%</c:formatCode>
                <c:ptCount val="4"/>
                <c:pt idx="0">
                  <c:v>0.09</c:v>
                </c:pt>
                <c:pt idx="1">
                  <c:v>7.0000000000000007E-2</c:v>
                </c:pt>
                <c:pt idx="2">
                  <c:v>0.09</c:v>
                </c:pt>
                <c:pt idx="3">
                  <c:v>7.0000000000000007E-2</c:v>
                </c:pt>
              </c:numCache>
            </c:numRef>
          </c:val>
          <c:smooth val="0"/>
        </c:ser>
        <c:ser>
          <c:idx val="9"/>
          <c:order val="9"/>
          <c:spPr>
            <a:ln w="28575">
              <a:noFill/>
            </a:ln>
          </c:spPr>
          <c:marker>
            <c:symbol val="none"/>
          </c:marker>
          <c:cat>
            <c:strRef>
              <c:f>Graphsdraft!$C$122:$F$122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Graphsdraft!$C$132:$F$132</c:f>
              <c:numCache>
                <c:formatCode>0%</c:formatCode>
                <c:ptCount val="4"/>
                <c:pt idx="0">
                  <c:v>0.09</c:v>
                </c:pt>
                <c:pt idx="1">
                  <c:v>7.0000000000000007E-2</c:v>
                </c:pt>
                <c:pt idx="2">
                  <c:v>0.09</c:v>
                </c:pt>
                <c:pt idx="3">
                  <c:v>7.0000000000000007E-2</c:v>
                </c:pt>
              </c:numCache>
            </c:numRef>
          </c:val>
          <c:smooth val="0"/>
        </c:ser>
        <c:ser>
          <c:idx val="10"/>
          <c:order val="10"/>
          <c:spPr>
            <a:ln w="28575">
              <a:noFill/>
            </a:ln>
          </c:spPr>
          <c:marker>
            <c:symbol val="none"/>
          </c:marker>
          <c:cat>
            <c:strRef>
              <c:f>Graphsdraft!$C$122:$F$122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Graphsdraft!$C$133:$F$133</c:f>
              <c:numCache>
                <c:formatCode>0%</c:formatCode>
                <c:ptCount val="4"/>
                <c:pt idx="0">
                  <c:v>0.08</c:v>
                </c:pt>
                <c:pt idx="1">
                  <c:v>0.06</c:v>
                </c:pt>
                <c:pt idx="2">
                  <c:v>0.08</c:v>
                </c:pt>
                <c:pt idx="3">
                  <c:v>0.06</c:v>
                </c:pt>
              </c:numCache>
            </c:numRef>
          </c:val>
          <c:smooth val="0"/>
        </c:ser>
        <c:ser>
          <c:idx val="11"/>
          <c:order val="11"/>
          <c:spPr>
            <a:ln w="28575">
              <a:noFill/>
            </a:ln>
          </c:spPr>
          <c:marker>
            <c:symbol val="none"/>
          </c:marker>
          <c:cat>
            <c:strRef>
              <c:f>Graphsdraft!$C$122:$F$122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Graphsdraft!$C$134:$F$134</c:f>
              <c:numCache>
                <c:formatCode>0%</c:formatCode>
                <c:ptCount val="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</c:numCache>
            </c:numRef>
          </c:val>
          <c:smooth val="0"/>
        </c:ser>
        <c:ser>
          <c:idx val="12"/>
          <c:order val="12"/>
          <c:spPr>
            <a:ln w="28575">
              <a:noFill/>
            </a:ln>
          </c:spPr>
          <c:marker>
            <c:symbol val="none"/>
          </c:marker>
          <c:cat>
            <c:strRef>
              <c:f>Graphsdraft!$C$122:$F$122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Graphsdraft!$C$135:$F$135</c:f>
              <c:numCache>
                <c:formatCode>0%</c:formatCode>
                <c:ptCount val="4"/>
                <c:pt idx="0">
                  <c:v>0.04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</c:numCache>
            </c:numRef>
          </c:val>
          <c:smooth val="0"/>
        </c:ser>
        <c:ser>
          <c:idx val="13"/>
          <c:order val="13"/>
          <c:spPr>
            <a:ln w="28575">
              <a:noFill/>
            </a:ln>
          </c:spPr>
          <c:marker>
            <c:symbol val="none"/>
          </c:marker>
          <c:cat>
            <c:strRef>
              <c:f>Graphsdraft!$C$122:$F$122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Graphsdraft!$C$136:$F$136</c:f>
              <c:numCache>
                <c:formatCode>0%</c:formatCode>
                <c:ptCount val="4"/>
                <c:pt idx="0">
                  <c:v>0.04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</c:numCache>
            </c:numRef>
          </c:val>
          <c:smooth val="0"/>
        </c:ser>
        <c:ser>
          <c:idx val="14"/>
          <c:order val="14"/>
          <c:spPr>
            <a:ln w="28575">
              <a:noFill/>
            </a:ln>
          </c:spPr>
          <c:marker>
            <c:symbol val="none"/>
          </c:marker>
          <c:cat>
            <c:strRef>
              <c:f>Graphsdraft!$C$122:$F$122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Graphsdraft!$C$137:$F$137</c:f>
              <c:numCache>
                <c:formatCode>0%</c:formatCode>
                <c:ptCount val="4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</c:numCache>
            </c:numRef>
          </c:val>
          <c:smooth val="0"/>
        </c:ser>
        <c:ser>
          <c:idx val="15"/>
          <c:order val="15"/>
          <c:spPr>
            <a:ln w="28575">
              <a:noFill/>
            </a:ln>
          </c:spPr>
          <c:marker>
            <c:symbol val="none"/>
          </c:marker>
          <c:cat>
            <c:strRef>
              <c:f>Graphsdraft!$C$122:$F$122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Graphsdraft!$C$138:$F$138</c:f>
              <c:numCache>
                <c:formatCode>0%</c:formatCode>
                <c:ptCount val="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</c:numCache>
            </c:numRef>
          </c:val>
          <c:smooth val="0"/>
        </c:ser>
        <c:ser>
          <c:idx val="16"/>
          <c:order val="16"/>
          <c:spPr>
            <a:ln w="28575">
              <a:noFill/>
            </a:ln>
          </c:spPr>
          <c:marker>
            <c:symbol val="none"/>
          </c:marker>
          <c:cat>
            <c:strRef>
              <c:f>Graphsdraft!$C$122:$F$122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Graphsdraft!$C$139:$F$139</c:f>
              <c:numCache>
                <c:formatCode>0%</c:formatCode>
                <c:ptCount val="4"/>
                <c:pt idx="0">
                  <c:v>0</c:v>
                </c:pt>
                <c:pt idx="1">
                  <c:v>0.02</c:v>
                </c:pt>
                <c:pt idx="2">
                  <c:v>0</c:v>
                </c:pt>
                <c:pt idx="3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/>
        </c:upDownBars>
        <c:axId val="181892992"/>
        <c:axId val="181894528"/>
      </c:stockChart>
      <c:catAx>
        <c:axId val="181892992"/>
        <c:scaling>
          <c:orientation val="minMax"/>
        </c:scaling>
        <c:delete val="0"/>
        <c:axPos val="b"/>
        <c:majorTickMark val="out"/>
        <c:minorTickMark val="none"/>
        <c:tickLblPos val="nextTo"/>
        <c:crossAx val="181894528"/>
        <c:crosses val="autoZero"/>
        <c:auto val="1"/>
        <c:lblAlgn val="ctr"/>
        <c:lblOffset val="100"/>
        <c:noMultiLvlLbl val="0"/>
      </c:catAx>
      <c:valAx>
        <c:axId val="1818945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81892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0685447793091003"/>
          <c:y val="0.11126584326064609"/>
          <c:w val="0.59567071607002076"/>
          <c:h val="0.8223281831321780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Q1'!$B$52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Q1'!$A$53:$A$71</c:f>
              <c:strCache>
                <c:ptCount val="19"/>
                <c:pt idx="0">
                  <c:v>Exeter, Royal Devon and Exeter Hospital </c:v>
                </c:pt>
                <c:pt idx="1">
                  <c:v>Taunton, Musgrove Park Hospital </c:v>
                </c:pt>
                <c:pt idx="2">
                  <c:v>Merthyr Tydfil, Prince Charles Hospital</c:v>
                </c:pt>
                <c:pt idx="3">
                  <c:v>Bristol, Bristol Royal Hospital for Children </c:v>
                </c:pt>
                <c:pt idx="4">
                  <c:v>Abergavenny, Nevill Hall Hospital</c:v>
                </c:pt>
                <c:pt idx="5">
                  <c:v>Bath, Royal United Hospital </c:v>
                </c:pt>
                <c:pt idx="6">
                  <c:v>Plymouth, Derriford Hospital </c:v>
                </c:pt>
                <c:pt idx="7">
                  <c:v>Cardiff, Noah’s Ark Children’s Hospital</c:v>
                </c:pt>
                <c:pt idx="8">
                  <c:v>Bridgend, Princess of Wales Hospital</c:v>
                </c:pt>
                <c:pt idx="9">
                  <c:v>Haverfordwest, Withybush Hospital </c:v>
                </c:pt>
                <c:pt idx="10">
                  <c:v>Llantrisant, Royal Glamorgan Hospital </c:v>
                </c:pt>
                <c:pt idx="11">
                  <c:v>Newport, Royal Gwent Hospital </c:v>
                </c:pt>
                <c:pt idx="12">
                  <c:v>Carmarthen, Glangwilli General Hospital </c:v>
                </c:pt>
                <c:pt idx="13">
                  <c:v>Gloucester, Gloucestershire Hospitals </c:v>
                </c:pt>
                <c:pt idx="14">
                  <c:v>Torquay, Torbay General District Hospital </c:v>
                </c:pt>
                <c:pt idx="15">
                  <c:v>Swindon, Great Weston Hospital </c:v>
                </c:pt>
                <c:pt idx="16">
                  <c:v>Truro, Royal Cornwall Hospital </c:v>
                </c:pt>
                <c:pt idx="17">
                  <c:v>Swansea, Singleton Hospital</c:v>
                </c:pt>
                <c:pt idx="18">
                  <c:v>Barnstaple, North Devon District Hospital </c:v>
                </c:pt>
              </c:strCache>
            </c:strRef>
          </c:cat>
          <c:val>
            <c:numRef>
              <c:f>'Graph data Q1'!$B$53:$B$71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 data Q1'!$C$52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Q1'!$A$53:$A$71</c:f>
              <c:strCache>
                <c:ptCount val="19"/>
                <c:pt idx="0">
                  <c:v>Exeter, Royal Devon and Exeter Hospital </c:v>
                </c:pt>
                <c:pt idx="1">
                  <c:v>Taunton, Musgrove Park Hospital </c:v>
                </c:pt>
                <c:pt idx="2">
                  <c:v>Merthyr Tydfil, Prince Charles Hospital</c:v>
                </c:pt>
                <c:pt idx="3">
                  <c:v>Bristol, Bristol Royal Hospital for Children </c:v>
                </c:pt>
                <c:pt idx="4">
                  <c:v>Abergavenny, Nevill Hall Hospital</c:v>
                </c:pt>
                <c:pt idx="5">
                  <c:v>Bath, Royal United Hospital </c:v>
                </c:pt>
                <c:pt idx="6">
                  <c:v>Plymouth, Derriford Hospital </c:v>
                </c:pt>
                <c:pt idx="7">
                  <c:v>Cardiff, Noah’s Ark Children’s Hospital</c:v>
                </c:pt>
                <c:pt idx="8">
                  <c:v>Bridgend, Princess of Wales Hospital</c:v>
                </c:pt>
                <c:pt idx="9">
                  <c:v>Haverfordwest, Withybush Hospital </c:v>
                </c:pt>
                <c:pt idx="10">
                  <c:v>Llantrisant, Royal Glamorgan Hospital </c:v>
                </c:pt>
                <c:pt idx="11">
                  <c:v>Newport, Royal Gwent Hospital </c:v>
                </c:pt>
                <c:pt idx="12">
                  <c:v>Carmarthen, Glangwilli General Hospital </c:v>
                </c:pt>
                <c:pt idx="13">
                  <c:v>Gloucester, Gloucestershire Hospitals </c:v>
                </c:pt>
                <c:pt idx="14">
                  <c:v>Torquay, Torbay General District Hospital </c:v>
                </c:pt>
                <c:pt idx="15">
                  <c:v>Swindon, Great Weston Hospital </c:v>
                </c:pt>
                <c:pt idx="16">
                  <c:v>Truro, Royal Cornwall Hospital </c:v>
                </c:pt>
                <c:pt idx="17">
                  <c:v>Swansea, Singleton Hospital</c:v>
                </c:pt>
                <c:pt idx="18">
                  <c:v>Barnstaple, North Devon District Hospital </c:v>
                </c:pt>
              </c:strCache>
            </c:strRef>
          </c:cat>
          <c:val>
            <c:numRef>
              <c:f>'Graph data Q1'!$C$53:$C$71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'Graph data Q1'!$D$52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Q1'!$A$53:$A$71</c:f>
              <c:strCache>
                <c:ptCount val="19"/>
                <c:pt idx="0">
                  <c:v>Exeter, Royal Devon and Exeter Hospital </c:v>
                </c:pt>
                <c:pt idx="1">
                  <c:v>Taunton, Musgrove Park Hospital </c:v>
                </c:pt>
                <c:pt idx="2">
                  <c:v>Merthyr Tydfil, Prince Charles Hospital</c:v>
                </c:pt>
                <c:pt idx="3">
                  <c:v>Bristol, Bristol Royal Hospital for Children </c:v>
                </c:pt>
                <c:pt idx="4">
                  <c:v>Abergavenny, Nevill Hall Hospital</c:v>
                </c:pt>
                <c:pt idx="5">
                  <c:v>Bath, Royal United Hospital </c:v>
                </c:pt>
                <c:pt idx="6">
                  <c:v>Plymouth, Derriford Hospital </c:v>
                </c:pt>
                <c:pt idx="7">
                  <c:v>Cardiff, Noah’s Ark Children’s Hospital</c:v>
                </c:pt>
                <c:pt idx="8">
                  <c:v>Bridgend, Princess of Wales Hospital</c:v>
                </c:pt>
                <c:pt idx="9">
                  <c:v>Haverfordwest, Withybush Hospital </c:v>
                </c:pt>
                <c:pt idx="10">
                  <c:v>Llantrisant, Royal Glamorgan Hospital </c:v>
                </c:pt>
                <c:pt idx="11">
                  <c:v>Newport, Royal Gwent Hospital </c:v>
                </c:pt>
                <c:pt idx="12">
                  <c:v>Carmarthen, Glangwilli General Hospital </c:v>
                </c:pt>
                <c:pt idx="13">
                  <c:v>Gloucester, Gloucestershire Hospitals </c:v>
                </c:pt>
                <c:pt idx="14">
                  <c:v>Torquay, Torbay General District Hospital </c:v>
                </c:pt>
                <c:pt idx="15">
                  <c:v>Swindon, Great Weston Hospital </c:v>
                </c:pt>
                <c:pt idx="16">
                  <c:v>Truro, Royal Cornwall Hospital </c:v>
                </c:pt>
                <c:pt idx="17">
                  <c:v>Swansea, Singleton Hospital</c:v>
                </c:pt>
                <c:pt idx="18">
                  <c:v>Barnstaple, North Devon District Hospital </c:v>
                </c:pt>
              </c:strCache>
            </c:strRef>
          </c:cat>
          <c:val>
            <c:numRef>
              <c:f>'Graph data Q1'!$D$53:$D$71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4525056"/>
        <c:axId val="174543232"/>
      </c:barChart>
      <c:catAx>
        <c:axId val="174525056"/>
        <c:scaling>
          <c:orientation val="minMax"/>
        </c:scaling>
        <c:delete val="0"/>
        <c:axPos val="l"/>
        <c:majorTickMark val="out"/>
        <c:minorTickMark val="none"/>
        <c:tickLblPos val="nextTo"/>
        <c:crossAx val="174543232"/>
        <c:crosses val="autoZero"/>
        <c:auto val="1"/>
        <c:lblAlgn val="ctr"/>
        <c:lblOffset val="100"/>
        <c:noMultiLvlLbl val="0"/>
      </c:catAx>
      <c:valAx>
        <c:axId val="174543232"/>
        <c:scaling>
          <c:orientation val="minMax"/>
          <c:max val="200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74525056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 data Q1'!$B$76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Q1'!$A$77:$A$95</c:f>
              <c:strCache>
                <c:ptCount val="19"/>
                <c:pt idx="0">
                  <c:v>Carmarthen, Glangwilli General Hospital </c:v>
                </c:pt>
                <c:pt idx="1">
                  <c:v>Abergavenny, Nevill Hall Hospital</c:v>
                </c:pt>
                <c:pt idx="2">
                  <c:v>Barnstaple, North Devon District Hospital </c:v>
                </c:pt>
                <c:pt idx="3">
                  <c:v>Torquay, Torbay General District Hospital </c:v>
                </c:pt>
                <c:pt idx="4">
                  <c:v>Exeter, Royal Devon and Exeter Hospital </c:v>
                </c:pt>
                <c:pt idx="5">
                  <c:v>Haverfordwest, Withybush Hospital </c:v>
                </c:pt>
                <c:pt idx="6">
                  <c:v>Taunton, Musgrove Park Hospital </c:v>
                </c:pt>
                <c:pt idx="7">
                  <c:v>Bristol, Bristol Royal Hospital for Children </c:v>
                </c:pt>
                <c:pt idx="8">
                  <c:v>Bath, Royal United Hospital </c:v>
                </c:pt>
                <c:pt idx="9">
                  <c:v>Swansea, Singleton Hospital</c:v>
                </c:pt>
                <c:pt idx="10">
                  <c:v>Llantrisant, Royal Glamorgan Hospital </c:v>
                </c:pt>
                <c:pt idx="11">
                  <c:v>Swindon, Great Weston Hospital </c:v>
                </c:pt>
                <c:pt idx="12">
                  <c:v>Truro, Royal Cornwall Hospital </c:v>
                </c:pt>
                <c:pt idx="13">
                  <c:v>Bridgend, Princess of Wales Hospital</c:v>
                </c:pt>
                <c:pt idx="14">
                  <c:v>Plymouth, Derriford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Cardiff, Noah’s Ark Children’s Hospital</c:v>
                </c:pt>
                <c:pt idx="18">
                  <c:v>Gloucester, Gloucestershire Hospitals </c:v>
                </c:pt>
              </c:strCache>
            </c:strRef>
          </c:cat>
          <c:val>
            <c:numRef>
              <c:f>'Graph data Q1'!$B$77:$B$95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4563712"/>
        <c:axId val="174565248"/>
      </c:barChart>
      <c:catAx>
        <c:axId val="174563712"/>
        <c:scaling>
          <c:orientation val="minMax"/>
        </c:scaling>
        <c:delete val="0"/>
        <c:axPos val="l"/>
        <c:majorTickMark val="out"/>
        <c:minorTickMark val="none"/>
        <c:tickLblPos val="nextTo"/>
        <c:crossAx val="174565248"/>
        <c:crosses val="autoZero"/>
        <c:auto val="1"/>
        <c:lblAlgn val="ctr"/>
        <c:lblOffset val="100"/>
        <c:noMultiLvlLbl val="0"/>
      </c:catAx>
      <c:valAx>
        <c:axId val="1745652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74563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396886475665043"/>
          <c:y val="0.11708518652741629"/>
          <c:w val="0.617208536294382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Q1'!$E$76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Q1'!$D$77:$D$95</c:f>
              <c:strCache>
                <c:ptCount val="19"/>
                <c:pt idx="0">
                  <c:v>Barnstaple, North Devon District Hospital </c:v>
                </c:pt>
                <c:pt idx="1">
                  <c:v>Torquay, Torbay General District Hospital </c:v>
                </c:pt>
                <c:pt idx="2">
                  <c:v>Cardiff, Noah’s Ark Children’s Hospital</c:v>
                </c:pt>
                <c:pt idx="3">
                  <c:v>Gloucester, Gloucestershire Hospitals </c:v>
                </c:pt>
                <c:pt idx="4">
                  <c:v>Truro, Royal Cornwall Hospital </c:v>
                </c:pt>
                <c:pt idx="5">
                  <c:v>Bristol, Bristol Royal Hospital for Children </c:v>
                </c:pt>
                <c:pt idx="6">
                  <c:v>Bath, Royal United Hospital </c:v>
                </c:pt>
                <c:pt idx="7">
                  <c:v>Swindon, Great Weston Hospital </c:v>
                </c:pt>
                <c:pt idx="8">
                  <c:v>Abergavenny, Nevill Hall Hospital</c:v>
                </c:pt>
                <c:pt idx="9">
                  <c:v>Plymouth, Derriford Hospital </c:v>
                </c:pt>
                <c:pt idx="10">
                  <c:v>Bridgend, Princess of Wales Hospital</c:v>
                </c:pt>
                <c:pt idx="11">
                  <c:v>Llantrisant, Royal Glamorgan Hospital </c:v>
                </c:pt>
                <c:pt idx="12">
                  <c:v>Newport, Royal Gwent Hospital </c:v>
                </c:pt>
                <c:pt idx="13">
                  <c:v>Carmarthen, Glangwilli General Hospital </c:v>
                </c:pt>
                <c:pt idx="14">
                  <c:v>Swansea, Singleton Hospital</c:v>
                </c:pt>
                <c:pt idx="15">
                  <c:v>Haverfordwest, Withybush Hospital </c:v>
                </c:pt>
                <c:pt idx="16">
                  <c:v>Exeter, Royal Devon and Exeter Hospital </c:v>
                </c:pt>
                <c:pt idx="17">
                  <c:v>Taunton, Musgrove Park Hospital </c:v>
                </c:pt>
                <c:pt idx="18">
                  <c:v>Merthyr Tydfil, Prince Charles Hospital</c:v>
                </c:pt>
              </c:strCache>
            </c:strRef>
          </c:cat>
          <c:val>
            <c:numRef>
              <c:f>'Graph data Q1'!$E$77:$E$95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4141824"/>
        <c:axId val="174143360"/>
      </c:barChart>
      <c:catAx>
        <c:axId val="174141824"/>
        <c:scaling>
          <c:orientation val="minMax"/>
        </c:scaling>
        <c:delete val="0"/>
        <c:axPos val="l"/>
        <c:majorTickMark val="out"/>
        <c:minorTickMark val="none"/>
        <c:tickLblPos val="nextTo"/>
        <c:crossAx val="174143360"/>
        <c:crosses val="autoZero"/>
        <c:auto val="1"/>
        <c:lblAlgn val="ctr"/>
        <c:lblOffset val="100"/>
        <c:noMultiLvlLbl val="0"/>
      </c:catAx>
      <c:valAx>
        <c:axId val="174143360"/>
        <c:scaling>
          <c:orientation val="minMax"/>
          <c:max val="0.2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74141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9195418188384814"/>
          <c:y val="0.11684074981232774"/>
          <c:w val="0.60530538664873301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Q1'!$H$76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Q1'!$G$77:$G$94</c:f>
              <c:strCache>
                <c:ptCount val="18"/>
                <c:pt idx="0">
                  <c:v>Torquay, Torbay District General Hospital </c:v>
                </c:pt>
                <c:pt idx="1">
                  <c:v>Llantrisant, Royal Glamorgan Hospital </c:v>
                </c:pt>
                <c:pt idx="2">
                  <c:v>Truro, Royal Cornwall Hospital</c:v>
                </c:pt>
                <c:pt idx="3">
                  <c:v>Bridgend, Princess of Wales Hospital</c:v>
                </c:pt>
                <c:pt idx="4">
                  <c:v>Carmarthen, Glangwilli General Hospital </c:v>
                </c:pt>
                <c:pt idx="5">
                  <c:v>Swansea, Singleton Hospital </c:v>
                </c:pt>
                <c:pt idx="6">
                  <c:v>Abergavenny, Nevill Hall Hospital</c:v>
                </c:pt>
                <c:pt idx="7">
                  <c:v>Cardiff, University Hospital of Wales</c:v>
                </c:pt>
                <c:pt idx="8">
                  <c:v>Exeter, Royal Devon and Exeter Hospital</c:v>
                </c:pt>
                <c:pt idx="9">
                  <c:v>Newport, Royal Gwent Hospital </c:v>
                </c:pt>
                <c:pt idx="10">
                  <c:v>Swindon, Great Weston Hospital</c:v>
                </c:pt>
                <c:pt idx="11">
                  <c:v>Taunton, Musgrove Park Hospital </c:v>
                </c:pt>
                <c:pt idx="12">
                  <c:v>Plymouth, Derriford Hospital</c:v>
                </c:pt>
                <c:pt idx="13">
                  <c:v>Bristol, Bristol Heart Institute</c:v>
                </c:pt>
                <c:pt idx="14">
                  <c:v>Barnstaple, North Devon District Hospital</c:v>
                </c:pt>
                <c:pt idx="15">
                  <c:v>Gloucester, Gloucestershire Hospitals</c:v>
                </c:pt>
                <c:pt idx="16">
                  <c:v>Haverford West, Withybush Hospital </c:v>
                </c:pt>
                <c:pt idx="17">
                  <c:v>Merthyr Tydfil, Prince Charles Hospital</c:v>
                </c:pt>
              </c:strCache>
            </c:strRef>
          </c:cat>
          <c:val>
            <c:numRef>
              <c:f>'Graph data Q1'!$H$77:$H$94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4167936"/>
        <c:axId val="174169472"/>
      </c:barChart>
      <c:catAx>
        <c:axId val="174167936"/>
        <c:scaling>
          <c:orientation val="minMax"/>
        </c:scaling>
        <c:delete val="0"/>
        <c:axPos val="l"/>
        <c:majorTickMark val="out"/>
        <c:minorTickMark val="none"/>
        <c:tickLblPos val="nextTo"/>
        <c:crossAx val="174169472"/>
        <c:crosses val="autoZero"/>
        <c:auto val="1"/>
        <c:lblAlgn val="ctr"/>
        <c:lblOffset val="100"/>
        <c:noMultiLvlLbl val="0"/>
      </c:catAx>
      <c:valAx>
        <c:axId val="174169472"/>
        <c:scaling>
          <c:orientation val="minMax"/>
          <c:max val="0.2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74167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20" fmlaLink="Control!$B$19" fmlaRange="Control!$B$1:$B$18" noThreeD="1" val="0"/>
</file>

<file path=xl/ctrlProps/ctrlProp2.xml><?xml version="1.0" encoding="utf-8"?>
<formControlPr xmlns="http://schemas.microsoft.com/office/spreadsheetml/2009/9/main" objectType="Drop" dropLines="18" dropStyle="combo" dx="20" fmlaLink="Control!$B$19" fmlaRange="Control!$B$1:$B$18" noThreeD="1" val="0"/>
</file>

<file path=xl/ctrlProps/ctrlProp3.xml><?xml version="1.0" encoding="utf-8"?>
<formControlPr xmlns="http://schemas.microsoft.com/office/spreadsheetml/2009/9/main" objectType="Drop" dropLines="20" dropStyle="combo" dx="20" fmlaLink="Control!$B$41" fmlaRange="Control!$B$22:$B$40" noThreeD="1" val="0"/>
</file>

<file path=xl/ctrlProps/ctrlProp4.xml><?xml version="1.0" encoding="utf-8"?>
<formControlPr xmlns="http://schemas.microsoft.com/office/spreadsheetml/2009/9/main" objectType="Drop" dropLines="20" dropStyle="combo" dx="20" fmlaLink="Control!$B$41" fmlaRange="Control!$B$22:$B$40" noThreeD="1" val="0"/>
</file>

<file path=xl/ctrlProps/ctrlProp5.xml><?xml version="1.0" encoding="utf-8"?>
<formControlPr xmlns="http://schemas.microsoft.com/office/spreadsheetml/2009/9/main" objectType="Drop" dropLines="18" dropStyle="combo" dx="20" fmlaLink="$B$19" fmlaRange="$B$1:$B$18" noThreeD="1" val="0"/>
</file>

<file path=xl/ctrlProps/ctrlProp6.xml><?xml version="1.0" encoding="utf-8"?>
<formControlPr xmlns="http://schemas.microsoft.com/office/spreadsheetml/2009/9/main" objectType="Drop" dropLines="19" dropStyle="combo" dx="20" fmlaLink="$B$41" fmlaRange="$B$22:$B$40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2.xml"/><Relationship Id="rId3" Type="http://schemas.openxmlformats.org/officeDocument/2006/relationships/chart" Target="../charts/chart47.xml"/><Relationship Id="rId7" Type="http://schemas.openxmlformats.org/officeDocument/2006/relationships/chart" Target="../charts/chart51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6" Type="http://schemas.openxmlformats.org/officeDocument/2006/relationships/chart" Target="../charts/chart50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Relationship Id="rId9" Type="http://schemas.openxmlformats.org/officeDocument/2006/relationships/chart" Target="../charts/chart5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5" Type="http://schemas.openxmlformats.org/officeDocument/2006/relationships/image" Target="../media/image1.png"/><Relationship Id="rId4" Type="http://schemas.openxmlformats.org/officeDocument/2006/relationships/chart" Target="../charts/chart4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image" Target="../media/image1.png"/><Relationship Id="rId4" Type="http://schemas.openxmlformats.org/officeDocument/2006/relationships/chart" Target="../charts/chart4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1724024</xdr:colOff>
      <xdr:row>26</xdr:row>
      <xdr:rowOff>190500</xdr:rowOff>
    </xdr:from>
    <xdr:to>
      <xdr:col>17</xdr:col>
      <xdr:colOff>861623</xdr:colOff>
      <xdr:row>30</xdr:row>
      <xdr:rowOff>171980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86624" y="7200900"/>
          <a:ext cx="2709475" cy="10101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768350</xdr:colOff>
      <xdr:row>1</xdr:row>
      <xdr:rowOff>25400</xdr:rowOff>
    </xdr:from>
    <xdr:to>
      <xdr:col>29</xdr:col>
      <xdr:colOff>18212</xdr:colOff>
      <xdr:row>3</xdr:row>
      <xdr:rowOff>382889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38500" y="469900"/>
          <a:ext cx="2361362" cy="82103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</xdr:row>
          <xdr:rowOff>38100</xdr:rowOff>
        </xdr:from>
        <xdr:to>
          <xdr:col>5</xdr:col>
          <xdr:colOff>533400</xdr:colOff>
          <xdr:row>9</xdr:row>
          <xdr:rowOff>12700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12700</xdr:rowOff>
        </xdr:from>
        <xdr:to>
          <xdr:col>6</xdr:col>
          <xdr:colOff>1136650</xdr:colOff>
          <xdr:row>25</xdr:row>
          <xdr:rowOff>171450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0</xdr:row>
      <xdr:rowOff>123826</xdr:rowOff>
    </xdr:from>
    <xdr:to>
      <xdr:col>18</xdr:col>
      <xdr:colOff>361949</xdr:colOff>
      <xdr:row>20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228600</xdr:colOff>
      <xdr:row>2</xdr:row>
      <xdr:rowOff>28575</xdr:rowOff>
    </xdr:from>
    <xdr:to>
      <xdr:col>26</xdr:col>
      <xdr:colOff>390525</xdr:colOff>
      <xdr:row>24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114299</xdr:colOff>
      <xdr:row>50</xdr:row>
      <xdr:rowOff>171451</xdr:rowOff>
    </xdr:from>
    <xdr:to>
      <xdr:col>22</xdr:col>
      <xdr:colOff>447674</xdr:colOff>
      <xdr:row>70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533400</xdr:colOff>
      <xdr:row>53</xdr:row>
      <xdr:rowOff>57150</xdr:rowOff>
    </xdr:from>
    <xdr:to>
      <xdr:col>42</xdr:col>
      <xdr:colOff>228600</xdr:colOff>
      <xdr:row>66</xdr:row>
      <xdr:rowOff>133350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19049</xdr:colOff>
      <xdr:row>49</xdr:row>
      <xdr:rowOff>66674</xdr:rowOff>
    </xdr:from>
    <xdr:to>
      <xdr:col>34</xdr:col>
      <xdr:colOff>314324</xdr:colOff>
      <xdr:row>70</xdr:row>
      <xdr:rowOff>190499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304799</xdr:colOff>
      <xdr:row>79</xdr:row>
      <xdr:rowOff>28575</xdr:rowOff>
    </xdr:from>
    <xdr:to>
      <xdr:col>18</xdr:col>
      <xdr:colOff>66674</xdr:colOff>
      <xdr:row>93</xdr:row>
      <xdr:rowOff>104775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323850</xdr:colOff>
      <xdr:row>99</xdr:row>
      <xdr:rowOff>66674</xdr:rowOff>
    </xdr:from>
    <xdr:to>
      <xdr:col>21</xdr:col>
      <xdr:colOff>438150</xdr:colOff>
      <xdr:row>121</xdr:row>
      <xdr:rowOff>76199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428625</xdr:colOff>
      <xdr:row>99</xdr:row>
      <xdr:rowOff>190499</xdr:rowOff>
    </xdr:from>
    <xdr:to>
      <xdr:col>32</xdr:col>
      <xdr:colOff>238125</xdr:colOff>
      <xdr:row>119</xdr:row>
      <xdr:rowOff>180974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304800</xdr:colOff>
      <xdr:row>125</xdr:row>
      <xdr:rowOff>66675</xdr:rowOff>
    </xdr:from>
    <xdr:to>
      <xdr:col>14</xdr:col>
      <xdr:colOff>0</xdr:colOff>
      <xdr:row>139</xdr:row>
      <xdr:rowOff>142875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390525</xdr:colOff>
      <xdr:row>4</xdr:row>
      <xdr:rowOff>38100</xdr:rowOff>
    </xdr:from>
    <xdr:to>
      <xdr:col>28</xdr:col>
      <xdr:colOff>19050</xdr:colOff>
      <xdr:row>32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19049</xdr:colOff>
      <xdr:row>37</xdr:row>
      <xdr:rowOff>85725</xdr:rowOff>
    </xdr:from>
    <xdr:to>
      <xdr:col>14</xdr:col>
      <xdr:colOff>371474</xdr:colOff>
      <xdr:row>61</xdr:row>
      <xdr:rowOff>171449</xdr:rowOff>
    </xdr:to>
    <xdr:graphicFrame macro="">
      <xdr:nvGraphicFramePr>
        <xdr:cNvPr id="4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9524</xdr:colOff>
      <xdr:row>63</xdr:row>
      <xdr:rowOff>38100</xdr:rowOff>
    </xdr:from>
    <xdr:to>
      <xdr:col>14</xdr:col>
      <xdr:colOff>342900</xdr:colOff>
      <xdr:row>87</xdr:row>
      <xdr:rowOff>114300</xdr:rowOff>
    </xdr:to>
    <xdr:graphicFrame macro="">
      <xdr:nvGraphicFramePr>
        <xdr:cNvPr id="5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323851</xdr:colOff>
      <xdr:row>37</xdr:row>
      <xdr:rowOff>95249</xdr:rowOff>
    </xdr:from>
    <xdr:to>
      <xdr:col>27</xdr:col>
      <xdr:colOff>323851</xdr:colOff>
      <xdr:row>61</xdr:row>
      <xdr:rowOff>171450</xdr:rowOff>
    </xdr:to>
    <xdr:graphicFrame macro="">
      <xdr:nvGraphicFramePr>
        <xdr:cNvPr id="6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304800</xdr:colOff>
      <xdr:row>63</xdr:row>
      <xdr:rowOff>28576</xdr:rowOff>
    </xdr:from>
    <xdr:to>
      <xdr:col>27</xdr:col>
      <xdr:colOff>276225</xdr:colOff>
      <xdr:row>87</xdr:row>
      <xdr:rowOff>123825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381000</xdr:colOff>
      <xdr:row>93</xdr:row>
      <xdr:rowOff>38100</xdr:rowOff>
    </xdr:from>
    <xdr:to>
      <xdr:col>27</xdr:col>
      <xdr:colOff>257175</xdr:colOff>
      <xdr:row>116</xdr:row>
      <xdr:rowOff>161925</xdr:rowOff>
    </xdr:to>
    <xdr:graphicFrame macro="">
      <xdr:nvGraphicFramePr>
        <xdr:cNvPr id="8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485776</xdr:colOff>
      <xdr:row>119</xdr:row>
      <xdr:rowOff>57150</xdr:rowOff>
    </xdr:from>
    <xdr:to>
      <xdr:col>27</xdr:col>
      <xdr:colOff>542926</xdr:colOff>
      <xdr:row>143</xdr:row>
      <xdr:rowOff>38100</xdr:rowOff>
    </xdr:to>
    <xdr:graphicFrame macro="">
      <xdr:nvGraphicFramePr>
        <xdr:cNvPr id="9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93</xdr:row>
      <xdr:rowOff>47624</xdr:rowOff>
    </xdr:from>
    <xdr:to>
      <xdr:col>14</xdr:col>
      <xdr:colOff>104775</xdr:colOff>
      <xdr:row>117</xdr:row>
      <xdr:rowOff>161925</xdr:rowOff>
    </xdr:to>
    <xdr:graphicFrame macro="">
      <xdr:nvGraphicFramePr>
        <xdr:cNvPr id="10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</xdr:colOff>
      <xdr:row>119</xdr:row>
      <xdr:rowOff>57149</xdr:rowOff>
    </xdr:from>
    <xdr:to>
      <xdr:col>14</xdr:col>
      <xdr:colOff>390525</xdr:colOff>
      <xdr:row>143</xdr:row>
      <xdr:rowOff>57150</xdr:rowOff>
    </xdr:to>
    <xdr:graphicFrame macro="">
      <xdr:nvGraphicFramePr>
        <xdr:cNvPr id="11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145</xdr:row>
      <xdr:rowOff>57150</xdr:rowOff>
    </xdr:from>
    <xdr:to>
      <xdr:col>13</xdr:col>
      <xdr:colOff>485775</xdr:colOff>
      <xdr:row>167</xdr:row>
      <xdr:rowOff>114300</xdr:rowOff>
    </xdr:to>
    <xdr:graphicFrame macro="">
      <xdr:nvGraphicFramePr>
        <xdr:cNvPr id="1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145</xdr:row>
      <xdr:rowOff>104775</xdr:rowOff>
    </xdr:from>
    <xdr:to>
      <xdr:col>27</xdr:col>
      <xdr:colOff>476250</xdr:colOff>
      <xdr:row>167</xdr:row>
      <xdr:rowOff>76201</xdr:rowOff>
    </xdr:to>
    <xdr:graphicFrame macro="">
      <xdr:nvGraphicFramePr>
        <xdr:cNvPr id="13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390525</xdr:colOff>
      <xdr:row>4</xdr:row>
      <xdr:rowOff>38100</xdr:rowOff>
    </xdr:from>
    <xdr:to>
      <xdr:col>28</xdr:col>
      <xdr:colOff>19050</xdr:colOff>
      <xdr:row>32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19049</xdr:colOff>
      <xdr:row>37</xdr:row>
      <xdr:rowOff>85725</xdr:rowOff>
    </xdr:from>
    <xdr:to>
      <xdr:col>14</xdr:col>
      <xdr:colOff>371474</xdr:colOff>
      <xdr:row>61</xdr:row>
      <xdr:rowOff>171449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9524</xdr:colOff>
      <xdr:row>63</xdr:row>
      <xdr:rowOff>38100</xdr:rowOff>
    </xdr:from>
    <xdr:to>
      <xdr:col>14</xdr:col>
      <xdr:colOff>342900</xdr:colOff>
      <xdr:row>87</xdr:row>
      <xdr:rowOff>114300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323851</xdr:colOff>
      <xdr:row>37</xdr:row>
      <xdr:rowOff>95249</xdr:rowOff>
    </xdr:from>
    <xdr:to>
      <xdr:col>27</xdr:col>
      <xdr:colOff>323851</xdr:colOff>
      <xdr:row>61</xdr:row>
      <xdr:rowOff>171450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304800</xdr:colOff>
      <xdr:row>63</xdr:row>
      <xdr:rowOff>28576</xdr:rowOff>
    </xdr:from>
    <xdr:to>
      <xdr:col>27</xdr:col>
      <xdr:colOff>276225</xdr:colOff>
      <xdr:row>87</xdr:row>
      <xdr:rowOff>123825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381000</xdr:colOff>
      <xdr:row>93</xdr:row>
      <xdr:rowOff>38100</xdr:rowOff>
    </xdr:from>
    <xdr:to>
      <xdr:col>27</xdr:col>
      <xdr:colOff>257175</xdr:colOff>
      <xdr:row>116</xdr:row>
      <xdr:rowOff>161925</xdr:rowOff>
    </xdr:to>
    <xdr:graphicFrame macro="">
      <xdr:nvGraphicFramePr>
        <xdr:cNvPr id="8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485776</xdr:colOff>
      <xdr:row>119</xdr:row>
      <xdr:rowOff>57150</xdr:rowOff>
    </xdr:from>
    <xdr:to>
      <xdr:col>27</xdr:col>
      <xdr:colOff>542926</xdr:colOff>
      <xdr:row>143</xdr:row>
      <xdr:rowOff>38100</xdr:rowOff>
    </xdr:to>
    <xdr:graphicFrame macro="">
      <xdr:nvGraphicFramePr>
        <xdr:cNvPr id="9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93</xdr:row>
      <xdr:rowOff>47624</xdr:rowOff>
    </xdr:from>
    <xdr:to>
      <xdr:col>14</xdr:col>
      <xdr:colOff>104775</xdr:colOff>
      <xdr:row>117</xdr:row>
      <xdr:rowOff>161925</xdr:rowOff>
    </xdr:to>
    <xdr:graphicFrame macro="">
      <xdr:nvGraphicFramePr>
        <xdr:cNvPr id="10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</xdr:colOff>
      <xdr:row>119</xdr:row>
      <xdr:rowOff>57149</xdr:rowOff>
    </xdr:from>
    <xdr:to>
      <xdr:col>14</xdr:col>
      <xdr:colOff>390525</xdr:colOff>
      <xdr:row>143</xdr:row>
      <xdr:rowOff>57150</xdr:rowOff>
    </xdr:to>
    <xdr:graphicFrame macro="">
      <xdr:nvGraphicFramePr>
        <xdr:cNvPr id="11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145</xdr:row>
      <xdr:rowOff>57150</xdr:rowOff>
    </xdr:from>
    <xdr:to>
      <xdr:col>13</xdr:col>
      <xdr:colOff>485775</xdr:colOff>
      <xdr:row>167</xdr:row>
      <xdr:rowOff>114300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145</xdr:row>
      <xdr:rowOff>104775</xdr:rowOff>
    </xdr:from>
    <xdr:to>
      <xdr:col>27</xdr:col>
      <xdr:colOff>476250</xdr:colOff>
      <xdr:row>167</xdr:row>
      <xdr:rowOff>76201</xdr:rowOff>
    </xdr:to>
    <xdr:graphicFrame macro="">
      <xdr:nvGraphicFramePr>
        <xdr:cNvPr id="1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21</xdr:col>
      <xdr:colOff>228599</xdr:colOff>
      <xdr:row>1</xdr:row>
      <xdr:rowOff>142875</xdr:rowOff>
    </xdr:from>
    <xdr:to>
      <xdr:col>29</xdr:col>
      <xdr:colOff>0</xdr:colOff>
      <xdr:row>4</xdr:row>
      <xdr:rowOff>85724</xdr:rowOff>
    </xdr:to>
    <xdr:sp macro="" textlink="">
      <xdr:nvSpPr>
        <xdr:cNvPr id="14" name="TextBox 13"/>
        <xdr:cNvSpPr txBox="1"/>
      </xdr:nvSpPr>
      <xdr:spPr>
        <a:xfrm>
          <a:off x="13030199" y="590550"/>
          <a:ext cx="4648201" cy="838199"/>
        </a:xfrm>
        <a:prstGeom prst="rect">
          <a:avLst/>
        </a:prstGeom>
        <a:solidFill>
          <a:srgbClr val="FFFF00"/>
        </a:solidFill>
        <a:ln w="9525" cmpd="sng">
          <a:solidFill>
            <a:srgbClr val="FE545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800"/>
            <a:t>**PLEASE</a:t>
          </a:r>
          <a:r>
            <a:rPr lang="en-GB" sz="1800" baseline="0"/>
            <a:t> NOTE**</a:t>
          </a:r>
        </a:p>
        <a:p>
          <a:pPr algn="ctr"/>
          <a:r>
            <a:rPr lang="en-GB" sz="1400" baseline="0"/>
            <a:t>This is NOT geniune data and is only to provide a demonstration of the proposed dashboard</a:t>
          </a:r>
          <a:endParaRPr lang="en-GB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108857</xdr:rowOff>
    </xdr:from>
    <xdr:to>
      <xdr:col>28</xdr:col>
      <xdr:colOff>907</xdr:colOff>
      <xdr:row>35</xdr:row>
      <xdr:rowOff>98425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19049</xdr:colOff>
      <xdr:row>37</xdr:row>
      <xdr:rowOff>85725</xdr:rowOff>
    </xdr:from>
    <xdr:to>
      <xdr:col>28</xdr:col>
      <xdr:colOff>385536</xdr:colOff>
      <xdr:row>61</xdr:row>
      <xdr:rowOff>171449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108404</xdr:colOff>
      <xdr:row>62</xdr:row>
      <xdr:rowOff>44903</xdr:rowOff>
    </xdr:from>
    <xdr:to>
      <xdr:col>28</xdr:col>
      <xdr:colOff>571500</xdr:colOff>
      <xdr:row>86</xdr:row>
      <xdr:rowOff>121103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382424</xdr:colOff>
      <xdr:row>89</xdr:row>
      <xdr:rowOff>136071</xdr:rowOff>
    </xdr:from>
    <xdr:to>
      <xdr:col>28</xdr:col>
      <xdr:colOff>52161</xdr:colOff>
      <xdr:row>114</xdr:row>
      <xdr:rowOff>21773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28</xdr:col>
      <xdr:colOff>453570</xdr:colOff>
      <xdr:row>139</xdr:row>
      <xdr:rowOff>149679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381000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485776</xdr:colOff>
      <xdr:row>170</xdr:row>
      <xdr:rowOff>57150</xdr:rowOff>
    </xdr:from>
    <xdr:to>
      <xdr:col>27</xdr:col>
      <xdr:colOff>542926</xdr:colOff>
      <xdr:row>194</xdr:row>
      <xdr:rowOff>38100</xdr:rowOff>
    </xdr:to>
    <xdr:graphicFrame macro="">
      <xdr:nvGraphicFramePr>
        <xdr:cNvPr id="9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</xdr:colOff>
      <xdr:row>170</xdr:row>
      <xdr:rowOff>57149</xdr:rowOff>
    </xdr:from>
    <xdr:to>
      <xdr:col>14</xdr:col>
      <xdr:colOff>390525</xdr:colOff>
      <xdr:row>194</xdr:row>
      <xdr:rowOff>57150</xdr:rowOff>
    </xdr:to>
    <xdr:graphicFrame macro="">
      <xdr:nvGraphicFramePr>
        <xdr:cNvPr id="11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32</xdr:row>
      <xdr:rowOff>38099</xdr:rowOff>
    </xdr:from>
    <xdr:to>
      <xdr:col>12</xdr:col>
      <xdr:colOff>323850</xdr:colOff>
      <xdr:row>50</xdr:row>
      <xdr:rowOff>28574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219074</xdr:colOff>
      <xdr:row>52</xdr:row>
      <xdr:rowOff>114300</xdr:rowOff>
    </xdr:from>
    <xdr:to>
      <xdr:col>6</xdr:col>
      <xdr:colOff>342900</xdr:colOff>
      <xdr:row>67</xdr:row>
      <xdr:rowOff>0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409575</xdr:colOff>
      <xdr:row>52</xdr:row>
      <xdr:rowOff>142875</xdr:rowOff>
    </xdr:from>
    <xdr:to>
      <xdr:col>12</xdr:col>
      <xdr:colOff>161927</xdr:colOff>
      <xdr:row>67</xdr:row>
      <xdr:rowOff>9525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133349</xdr:colOff>
      <xdr:row>70</xdr:row>
      <xdr:rowOff>0</xdr:rowOff>
    </xdr:from>
    <xdr:to>
      <xdr:col>12</xdr:col>
      <xdr:colOff>352424</xdr:colOff>
      <xdr:row>87</xdr:row>
      <xdr:rowOff>19050</xdr:rowOff>
    </xdr:to>
    <xdr:graphicFrame macro="">
      <xdr:nvGraphicFramePr>
        <xdr:cNvPr id="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12700</xdr:rowOff>
        </xdr:from>
        <xdr:to>
          <xdr:col>3</xdr:col>
          <xdr:colOff>641350</xdr:colOff>
          <xdr:row>3</xdr:row>
          <xdr:rowOff>171450</xdr:rowOff>
        </xdr:to>
        <xdr:sp macro="" textlink="">
          <xdr:nvSpPr>
            <xdr:cNvPr id="4106" name="Drop Down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527050</xdr:colOff>
          <xdr:row>29</xdr:row>
          <xdr:rowOff>107950</xdr:rowOff>
        </xdr:from>
        <xdr:to>
          <xdr:col>12</xdr:col>
          <xdr:colOff>266700</xdr:colOff>
          <xdr:row>31</xdr:row>
          <xdr:rowOff>76200</xdr:rowOff>
        </xdr:to>
        <xdr:sp macro="" textlink="">
          <xdr:nvSpPr>
            <xdr:cNvPr id="4108" name="Drop Down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11</xdr:col>
      <xdr:colOff>311150</xdr:colOff>
      <xdr:row>0</xdr:row>
      <xdr:rowOff>361950</xdr:rowOff>
    </xdr:from>
    <xdr:to>
      <xdr:col>15</xdr:col>
      <xdr:colOff>380162</xdr:colOff>
      <xdr:row>5</xdr:row>
      <xdr:rowOff>65389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039350" y="361950"/>
          <a:ext cx="2361362" cy="8210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2</xdr:row>
          <xdr:rowOff>69850</xdr:rowOff>
        </xdr:from>
        <xdr:to>
          <xdr:col>2</xdr:col>
          <xdr:colOff>361950</xdr:colOff>
          <xdr:row>4</xdr:row>
          <xdr:rowOff>38100</xdr:rowOff>
        </xdr:to>
        <xdr:sp macro="" textlink="">
          <xdr:nvSpPr>
            <xdr:cNvPr id="9219" name="Drop Dow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171450</xdr:colOff>
      <xdr:row>32</xdr:row>
      <xdr:rowOff>38099</xdr:rowOff>
    </xdr:from>
    <xdr:to>
      <xdr:col>11</xdr:col>
      <xdr:colOff>323850</xdr:colOff>
      <xdr:row>50</xdr:row>
      <xdr:rowOff>28574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107950</xdr:colOff>
          <xdr:row>29</xdr:row>
          <xdr:rowOff>69850</xdr:rowOff>
        </xdr:from>
        <xdr:to>
          <xdr:col>11</xdr:col>
          <xdr:colOff>400050</xdr:colOff>
          <xdr:row>31</xdr:row>
          <xdr:rowOff>38100</xdr:rowOff>
        </xdr:to>
        <xdr:sp macro="" textlink="">
          <xdr:nvSpPr>
            <xdr:cNvPr id="9221" name="Drop Dow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200024</xdr:colOff>
      <xdr:row>52</xdr:row>
      <xdr:rowOff>104775</xdr:rowOff>
    </xdr:from>
    <xdr:to>
      <xdr:col>5</xdr:col>
      <xdr:colOff>114300</xdr:colOff>
      <xdr:row>66</xdr:row>
      <xdr:rowOff>180975</xdr:rowOff>
    </xdr:to>
    <xdr:graphicFrame macro="">
      <xdr:nvGraphicFramePr>
        <xdr:cNvPr id="4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</xdr:colOff>
      <xdr:row>52</xdr:row>
      <xdr:rowOff>114301</xdr:rowOff>
    </xdr:from>
    <xdr:to>
      <xdr:col>11</xdr:col>
      <xdr:colOff>257176</xdr:colOff>
      <xdr:row>67</xdr:row>
      <xdr:rowOff>9525</xdr:rowOff>
    </xdr:to>
    <xdr:graphicFrame macro="">
      <xdr:nvGraphicFramePr>
        <xdr:cNvPr id="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219074</xdr:colOff>
      <xdr:row>71</xdr:row>
      <xdr:rowOff>104775</xdr:rowOff>
    </xdr:from>
    <xdr:to>
      <xdr:col>11</xdr:col>
      <xdr:colOff>438149</xdr:colOff>
      <xdr:row>88</xdr:row>
      <xdr:rowOff>123825</xdr:rowOff>
    </xdr:to>
    <xdr:graphicFrame macro="">
      <xdr:nvGraphicFramePr>
        <xdr:cNvPr id="5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76200</xdr:colOff>
      <xdr:row>0</xdr:row>
      <xdr:rowOff>349250</xdr:rowOff>
    </xdr:from>
    <xdr:to>
      <xdr:col>13</xdr:col>
      <xdr:colOff>284912</xdr:colOff>
      <xdr:row>5</xdr:row>
      <xdr:rowOff>52689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721850" y="349250"/>
          <a:ext cx="2361362" cy="82103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44450</xdr:colOff>
      <xdr:row>1</xdr:row>
      <xdr:rowOff>19050</xdr:rowOff>
    </xdr:from>
    <xdr:to>
      <xdr:col>27</xdr:col>
      <xdr:colOff>100762</xdr:colOff>
      <xdr:row>3</xdr:row>
      <xdr:rowOff>376539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08150" y="463550"/>
          <a:ext cx="2361362" cy="82103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165100</xdr:colOff>
      <xdr:row>1</xdr:row>
      <xdr:rowOff>50800</xdr:rowOff>
    </xdr:from>
    <xdr:to>
      <xdr:col>27</xdr:col>
      <xdr:colOff>221412</xdr:colOff>
      <xdr:row>3</xdr:row>
      <xdr:rowOff>408289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8800" y="495300"/>
          <a:ext cx="2361362" cy="82103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768350</xdr:colOff>
      <xdr:row>1</xdr:row>
      <xdr:rowOff>25400</xdr:rowOff>
    </xdr:from>
    <xdr:to>
      <xdr:col>29</xdr:col>
      <xdr:colOff>18212</xdr:colOff>
      <xdr:row>3</xdr:row>
      <xdr:rowOff>382889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38500" y="469900"/>
          <a:ext cx="2361362" cy="821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0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showGridLines="0" topLeftCell="I1" zoomScale="106" zoomScaleNormal="106" workbookViewId="0">
      <selection activeCell="M13" sqref="M13"/>
    </sheetView>
  </sheetViews>
  <sheetFormatPr defaultColWidth="0" defaultRowHeight="14.5" zeroHeight="1" x14ac:dyDescent="0.35"/>
  <cols>
    <col min="1" max="8" width="0" hidden="1" customWidth="1"/>
    <col min="9" max="9" width="8.81640625" customWidth="1"/>
    <col min="10" max="10" width="3.26953125" style="51" customWidth="1"/>
    <col min="11" max="11" width="8.1796875" customWidth="1"/>
    <col min="12" max="14" width="28.81640625" style="2" customWidth="1"/>
    <col min="15" max="15" width="28.7265625" customWidth="1"/>
    <col min="16" max="16" width="12" customWidth="1"/>
    <col min="17" max="17" width="12.81640625" customWidth="1"/>
    <col min="18" max="18" width="13.81640625" customWidth="1"/>
    <col min="19" max="19" width="11" customWidth="1"/>
    <col min="20" max="20" width="0" hidden="1" customWidth="1"/>
    <col min="21" max="16384" width="8.81640625" hidden="1"/>
  </cols>
  <sheetData>
    <row r="1" spans="9:19" s="18" customFormat="1" ht="67.5" customHeight="1" x14ac:dyDescent="0.6">
      <c r="I1" s="291" t="s">
        <v>129</v>
      </c>
      <c r="J1" s="291"/>
      <c r="K1" s="292"/>
      <c r="L1" s="292"/>
      <c r="M1" s="292"/>
      <c r="N1" s="292"/>
      <c r="O1" s="292"/>
      <c r="P1" s="292"/>
      <c r="Q1" s="292"/>
      <c r="R1" s="292"/>
      <c r="S1" s="292"/>
    </row>
    <row r="2" spans="9:19" s="19" customFormat="1" ht="26.15" x14ac:dyDescent="0.6">
      <c r="K2" s="20" t="s">
        <v>221</v>
      </c>
      <c r="L2" s="209"/>
      <c r="M2" s="209"/>
      <c r="N2" s="209"/>
    </row>
    <row r="3" spans="9:19" s="22" customFormat="1" ht="26.15" x14ac:dyDescent="0.6">
      <c r="K3" s="159"/>
      <c r="L3" s="210"/>
      <c r="M3" s="210"/>
      <c r="N3" s="210"/>
    </row>
    <row r="4" spans="9:19" s="22" customFormat="1" ht="26.25" customHeight="1" x14ac:dyDescent="0.35">
      <c r="I4" s="288" t="s">
        <v>52</v>
      </c>
      <c r="J4" s="288"/>
      <c r="K4" s="288"/>
      <c r="L4" s="288"/>
      <c r="M4" s="288"/>
      <c r="N4" s="288"/>
      <c r="O4" s="288"/>
      <c r="P4" s="288"/>
      <c r="Q4" s="288"/>
      <c r="R4" s="288"/>
      <c r="S4" s="288"/>
    </row>
    <row r="5" spans="9:19" s="22" customFormat="1" ht="15.75" customHeight="1" x14ac:dyDescent="0.35">
      <c r="I5" s="289" t="s">
        <v>201</v>
      </c>
      <c r="J5" s="289"/>
      <c r="K5" s="289"/>
      <c r="L5" s="289"/>
      <c r="M5" s="289"/>
      <c r="N5" s="289"/>
      <c r="O5" s="289"/>
      <c r="P5" s="289"/>
      <c r="Q5" s="289"/>
      <c r="R5" s="289"/>
      <c r="S5" s="289"/>
    </row>
    <row r="6" spans="9:19" ht="25.5" customHeight="1" x14ac:dyDescent="0.35">
      <c r="I6" s="22"/>
      <c r="J6" s="22"/>
      <c r="K6" s="22"/>
      <c r="L6" s="210"/>
      <c r="M6" s="210"/>
      <c r="N6" s="210"/>
      <c r="O6" s="22"/>
      <c r="P6" s="22"/>
      <c r="Q6" s="22"/>
      <c r="R6" s="22"/>
      <c r="S6" s="22"/>
    </row>
    <row r="7" spans="9:19" s="51" customFormat="1" ht="25.5" customHeight="1" x14ac:dyDescent="0.35">
      <c r="I7" s="155"/>
      <c r="J7" s="156"/>
      <c r="K7" s="290" t="s">
        <v>51</v>
      </c>
      <c r="L7" s="290"/>
      <c r="M7" s="13"/>
      <c r="N7" s="13"/>
      <c r="O7" s="207"/>
      <c r="P7" s="208"/>
      <c r="Q7" s="208"/>
      <c r="R7" s="208"/>
      <c r="S7" s="22"/>
    </row>
    <row r="8" spans="9:19" s="51" customFormat="1" ht="7.5" customHeight="1" x14ac:dyDescent="0.35">
      <c r="I8" s="155"/>
      <c r="J8" s="156"/>
      <c r="K8" s="157"/>
      <c r="L8" s="163"/>
      <c r="M8" s="13"/>
      <c r="N8" s="13"/>
      <c r="O8" s="156"/>
      <c r="P8" s="155"/>
      <c r="Q8" s="22"/>
      <c r="R8" s="22"/>
      <c r="S8" s="22"/>
    </row>
    <row r="9" spans="9:19" s="51" customFormat="1" ht="25.5" customHeight="1" x14ac:dyDescent="0.35">
      <c r="I9" s="155"/>
      <c r="J9" s="156"/>
      <c r="K9" s="158"/>
      <c r="L9" s="158"/>
      <c r="M9" s="13"/>
      <c r="N9" s="13"/>
      <c r="O9" s="131"/>
      <c r="P9" s="22"/>
      <c r="Q9" s="22"/>
      <c r="R9" s="22"/>
      <c r="S9" s="22"/>
    </row>
    <row r="10" spans="9:19" s="51" customFormat="1" ht="25.5" customHeight="1" x14ac:dyDescent="0.35">
      <c r="I10" s="155"/>
      <c r="J10" s="156"/>
      <c r="K10" s="195" t="s">
        <v>208</v>
      </c>
      <c r="L10" s="13"/>
      <c r="M10" s="13"/>
      <c r="N10" s="13"/>
      <c r="O10" s="131"/>
      <c r="P10" s="22"/>
      <c r="Q10" s="22"/>
      <c r="R10" s="22"/>
      <c r="S10" s="22"/>
    </row>
    <row r="11" spans="9:19" s="51" customFormat="1" ht="25.5" customHeight="1" x14ac:dyDescent="0.35">
      <c r="I11" s="155"/>
      <c r="J11" s="156"/>
      <c r="K11" s="226" t="s">
        <v>40</v>
      </c>
      <c r="L11" s="227" t="s">
        <v>269</v>
      </c>
      <c r="M11" s="227" t="s">
        <v>209</v>
      </c>
      <c r="N11" s="227" t="s">
        <v>210</v>
      </c>
      <c r="P11" s="22"/>
      <c r="Q11" s="22"/>
      <c r="R11" s="22"/>
      <c r="S11" s="22"/>
    </row>
    <row r="12" spans="9:19" s="51" customFormat="1" ht="25.5" customHeight="1" x14ac:dyDescent="0.35">
      <c r="I12" s="155"/>
      <c r="J12" s="156"/>
      <c r="K12" s="226" t="s">
        <v>41</v>
      </c>
      <c r="L12" s="227" t="s">
        <v>269</v>
      </c>
      <c r="M12" s="227" t="s">
        <v>209</v>
      </c>
      <c r="N12" s="227" t="s">
        <v>210</v>
      </c>
      <c r="O12" s="131"/>
      <c r="P12" s="22"/>
      <c r="Q12" s="22"/>
      <c r="R12" s="22"/>
      <c r="S12" s="22"/>
    </row>
    <row r="13" spans="9:19" s="51" customFormat="1" ht="25.5" customHeight="1" x14ac:dyDescent="0.35">
      <c r="I13" s="155"/>
      <c r="J13" s="156"/>
      <c r="K13" s="244" t="s">
        <v>42</v>
      </c>
      <c r="L13" s="287" t="s">
        <v>269</v>
      </c>
      <c r="M13" s="287" t="s">
        <v>209</v>
      </c>
      <c r="N13" s="269" t="s">
        <v>210</v>
      </c>
      <c r="O13" s="273"/>
      <c r="P13" s="22"/>
      <c r="Q13" s="22"/>
      <c r="R13" s="22"/>
      <c r="S13" s="22"/>
    </row>
    <row r="14" spans="9:19" s="51" customFormat="1" ht="25.5" customHeight="1" x14ac:dyDescent="0.35">
      <c r="I14" s="155"/>
      <c r="J14" s="156"/>
      <c r="K14" s="245" t="s">
        <v>43</v>
      </c>
      <c r="L14" s="246" t="s">
        <v>269</v>
      </c>
      <c r="M14" s="246" t="s">
        <v>209</v>
      </c>
      <c r="N14" s="246" t="s">
        <v>210</v>
      </c>
      <c r="O14" s="131"/>
      <c r="P14" s="22"/>
      <c r="Q14" s="22"/>
      <c r="R14" s="22"/>
      <c r="S14" s="22"/>
    </row>
    <row r="15" spans="9:19" s="51" customFormat="1" ht="25.5" customHeight="1" x14ac:dyDescent="0.25">
      <c r="I15" s="155"/>
      <c r="J15" s="211"/>
      <c r="K15" s="212"/>
      <c r="L15" s="2"/>
      <c r="M15" s="13"/>
      <c r="N15" s="13"/>
      <c r="O15" s="131"/>
      <c r="P15" s="22"/>
      <c r="Q15" s="22"/>
      <c r="R15" s="22"/>
      <c r="S15" s="22"/>
    </row>
    <row r="16" spans="9:19" s="51" customFormat="1" ht="25.5" customHeight="1" x14ac:dyDescent="0.25">
      <c r="I16" s="155"/>
      <c r="J16" s="211"/>
      <c r="K16" s="212"/>
      <c r="L16" s="2"/>
      <c r="M16" s="13"/>
      <c r="N16" s="13"/>
      <c r="O16" s="131"/>
      <c r="P16" s="22"/>
      <c r="Q16" s="22"/>
      <c r="R16" s="22"/>
      <c r="S16" s="22"/>
    </row>
    <row r="17" spans="9:19" s="51" customFormat="1" ht="25.5" customHeight="1" x14ac:dyDescent="0.25">
      <c r="I17" s="155"/>
      <c r="J17" s="211"/>
      <c r="K17" s="213" t="s">
        <v>211</v>
      </c>
      <c r="M17" s="13"/>
      <c r="N17" s="13"/>
      <c r="O17" s="131"/>
      <c r="P17" s="22"/>
      <c r="Q17" s="22"/>
      <c r="R17" s="22"/>
      <c r="S17" s="22"/>
    </row>
    <row r="18" spans="9:19" s="51" customFormat="1" ht="25.5" customHeight="1" x14ac:dyDescent="0.25">
      <c r="I18" s="155"/>
      <c r="J18" s="211"/>
      <c r="K18" s="215"/>
      <c r="L18" s="270" t="s">
        <v>269</v>
      </c>
      <c r="M18" s="271" t="s">
        <v>200</v>
      </c>
      <c r="N18" s="272"/>
      <c r="O18" s="131"/>
      <c r="P18" s="22"/>
      <c r="Q18" s="22"/>
      <c r="R18" s="22"/>
      <c r="S18" s="22"/>
    </row>
    <row r="19" spans="9:19" s="51" customFormat="1" ht="25.5" customHeight="1" x14ac:dyDescent="0.25">
      <c r="I19" s="155"/>
      <c r="J19" s="211"/>
      <c r="K19" s="215"/>
      <c r="L19" s="2"/>
      <c r="M19" s="13"/>
      <c r="N19" s="13"/>
      <c r="O19" s="131"/>
      <c r="P19" s="22"/>
      <c r="Q19" s="22"/>
      <c r="R19" s="22"/>
      <c r="S19" s="22"/>
    </row>
    <row r="20" spans="9:19" s="51" customFormat="1" ht="25.5" customHeight="1" x14ac:dyDescent="0.25">
      <c r="I20" s="155"/>
      <c r="J20" s="211"/>
      <c r="K20" s="216"/>
      <c r="L20" s="2"/>
      <c r="M20" s="13"/>
      <c r="N20" s="13"/>
      <c r="O20" s="131"/>
      <c r="P20" s="22"/>
      <c r="Q20" s="22"/>
      <c r="R20" s="22"/>
      <c r="S20" s="22"/>
    </row>
    <row r="21" spans="9:19" s="51" customFormat="1" ht="25.5" customHeight="1" x14ac:dyDescent="0.25">
      <c r="I21" s="155"/>
      <c r="J21" s="211"/>
      <c r="K21" s="215"/>
      <c r="L21" s="2"/>
      <c r="M21" s="13"/>
      <c r="N21" s="13"/>
      <c r="O21" s="131"/>
      <c r="P21" s="22"/>
      <c r="Q21" s="22"/>
      <c r="R21" s="22"/>
      <c r="S21" s="22"/>
    </row>
    <row r="22" spans="9:19" s="51" customFormat="1" ht="25.5" customHeight="1" x14ac:dyDescent="0.25">
      <c r="I22" s="22"/>
      <c r="J22" s="214"/>
      <c r="K22" s="215"/>
      <c r="L22" s="2"/>
      <c r="M22" s="13"/>
      <c r="N22" s="13"/>
      <c r="O22" s="131"/>
      <c r="P22" s="22"/>
      <c r="Q22" s="22"/>
      <c r="R22" s="22"/>
      <c r="S22" s="22"/>
    </row>
    <row r="23" spans="9:19" s="51" customFormat="1" ht="25.5" customHeight="1" x14ac:dyDescent="0.25">
      <c r="I23" s="22"/>
      <c r="J23" s="131"/>
      <c r="K23" s="13"/>
      <c r="L23" s="13"/>
      <c r="M23" s="13"/>
      <c r="N23" s="13"/>
      <c r="O23" s="131"/>
      <c r="P23" s="22"/>
      <c r="Q23" s="22"/>
      <c r="R23" s="22"/>
      <c r="S23" s="22"/>
    </row>
    <row r="24" spans="9:19" s="51" customFormat="1" ht="25.5" customHeight="1" x14ac:dyDescent="0.35">
      <c r="I24" s="22"/>
      <c r="J24" s="131"/>
      <c r="L24" s="13"/>
      <c r="M24" s="13"/>
      <c r="N24" s="13"/>
      <c r="O24" s="131"/>
      <c r="P24" s="22"/>
      <c r="Q24" s="22"/>
      <c r="R24" s="22"/>
      <c r="S24" s="22"/>
    </row>
    <row r="25" spans="9:19" s="51" customFormat="1" ht="25.5" customHeight="1" x14ac:dyDescent="0.35">
      <c r="I25" s="22"/>
      <c r="J25" s="22"/>
      <c r="K25" s="22"/>
      <c r="L25" s="210"/>
      <c r="M25" s="210"/>
      <c r="N25" s="210"/>
      <c r="O25" s="22"/>
      <c r="P25" s="22"/>
      <c r="Q25" s="22"/>
      <c r="R25" s="22"/>
      <c r="S25" s="22"/>
    </row>
    <row r="26" spans="9:19" s="51" customFormat="1" ht="25.5" customHeight="1" x14ac:dyDescent="0.35">
      <c r="I26" s="22"/>
      <c r="J26" s="22"/>
      <c r="K26" s="22"/>
      <c r="L26" s="210"/>
      <c r="M26" s="210"/>
      <c r="N26" s="210"/>
      <c r="O26" s="22"/>
      <c r="P26" s="22"/>
      <c r="Q26" s="22"/>
      <c r="R26" s="22"/>
      <c r="S26" s="22"/>
    </row>
    <row r="27" spans="9:19" s="51" customFormat="1" ht="25.5" customHeight="1" x14ac:dyDescent="0.35">
      <c r="I27" s="22"/>
      <c r="J27" s="22"/>
      <c r="K27" s="22"/>
      <c r="L27" s="210"/>
      <c r="M27" s="210"/>
      <c r="N27" s="210"/>
      <c r="O27" s="22"/>
      <c r="P27" s="22"/>
      <c r="Q27" s="22"/>
      <c r="R27" s="22"/>
      <c r="S27" s="22"/>
    </row>
    <row r="28" spans="9:19" s="51" customFormat="1" ht="25.5" customHeight="1" x14ac:dyDescent="0.35">
      <c r="I28" s="22"/>
      <c r="J28" s="22"/>
      <c r="K28" s="286" t="s">
        <v>266</v>
      </c>
      <c r="L28" s="210"/>
      <c r="M28" s="210"/>
      <c r="N28" s="210"/>
      <c r="O28" s="22"/>
      <c r="P28" s="22"/>
      <c r="Q28" s="22"/>
      <c r="R28" s="22"/>
      <c r="S28" s="22"/>
    </row>
    <row r="29" spans="9:19" x14ac:dyDescent="0.35">
      <c r="I29" s="22"/>
      <c r="J29" s="22"/>
      <c r="K29" s="22" t="s">
        <v>267</v>
      </c>
      <c r="L29" s="210"/>
      <c r="M29" s="210"/>
      <c r="N29" s="210"/>
      <c r="O29" s="22"/>
      <c r="P29" s="22"/>
      <c r="Q29" s="22"/>
      <c r="R29" s="22"/>
      <c r="S29" s="22"/>
    </row>
    <row r="30" spans="9:19" x14ac:dyDescent="0.35">
      <c r="I30" s="22"/>
      <c r="J30" s="22"/>
      <c r="K30" s="22" t="s">
        <v>268</v>
      </c>
      <c r="L30" s="210"/>
      <c r="M30" s="210"/>
      <c r="N30" s="210"/>
      <c r="O30" s="22"/>
      <c r="P30" s="22"/>
      <c r="Q30" s="22"/>
      <c r="R30" s="22"/>
      <c r="S30" s="22"/>
    </row>
    <row r="31" spans="9:19" x14ac:dyDescent="0.35">
      <c r="I31" s="22"/>
      <c r="J31" s="22"/>
      <c r="K31" s="22"/>
      <c r="L31" s="210"/>
      <c r="M31" s="210"/>
      <c r="N31" s="210"/>
      <c r="O31" s="22"/>
      <c r="P31" s="22"/>
      <c r="Q31" s="22"/>
      <c r="R31" s="22"/>
      <c r="S31" s="22"/>
    </row>
    <row r="32" spans="9:19" x14ac:dyDescent="0.35">
      <c r="I32" s="22"/>
      <c r="J32" s="22"/>
      <c r="K32" s="22"/>
      <c r="L32" s="210"/>
      <c r="M32" s="210"/>
      <c r="N32" s="210"/>
      <c r="O32" s="22"/>
      <c r="P32" s="22"/>
      <c r="Q32" s="22"/>
      <c r="R32" s="22"/>
      <c r="S32" s="22"/>
    </row>
    <row r="33" spans="9:19" x14ac:dyDescent="0.35">
      <c r="I33" s="22"/>
      <c r="J33" s="22"/>
      <c r="K33" s="22"/>
      <c r="L33" s="210"/>
      <c r="M33" s="210"/>
      <c r="N33" s="210"/>
      <c r="O33" s="22"/>
      <c r="P33" s="22"/>
      <c r="Q33" s="22"/>
      <c r="R33" s="22"/>
      <c r="S33" s="22"/>
    </row>
    <row r="34" spans="9:19" x14ac:dyDescent="0.35">
      <c r="I34" s="22"/>
      <c r="J34" s="22"/>
      <c r="K34" s="22"/>
      <c r="L34" s="210"/>
      <c r="M34" s="210"/>
      <c r="N34" s="210"/>
      <c r="O34" s="22"/>
      <c r="P34" s="22"/>
      <c r="Q34" s="22"/>
      <c r="R34" s="22"/>
      <c r="S34" s="22"/>
    </row>
    <row r="35" spans="9:19" x14ac:dyDescent="0.35">
      <c r="I35" s="22"/>
      <c r="J35" s="22"/>
      <c r="K35" s="22"/>
      <c r="L35" s="210"/>
      <c r="M35" s="210"/>
      <c r="N35" s="210"/>
      <c r="O35" s="22"/>
      <c r="P35" s="22"/>
      <c r="Q35" s="22"/>
      <c r="R35" s="22"/>
      <c r="S35" s="22"/>
    </row>
    <row r="36" spans="9:19" x14ac:dyDescent="0.35">
      <c r="I36" s="22"/>
      <c r="J36" s="22"/>
      <c r="K36" s="22"/>
      <c r="L36" s="210"/>
      <c r="M36" s="210"/>
      <c r="N36" s="210"/>
      <c r="O36" s="22"/>
      <c r="P36" s="22"/>
      <c r="Q36" s="22"/>
      <c r="R36" s="22"/>
      <c r="S36" s="22"/>
    </row>
    <row r="37" spans="9:19" hidden="1" x14ac:dyDescent="0.35"/>
    <row r="38" spans="9:19" hidden="1" x14ac:dyDescent="0.35"/>
    <row r="39" spans="9:19" hidden="1" x14ac:dyDescent="0.35"/>
    <row r="40" spans="9:19" hidden="1" x14ac:dyDescent="0.35"/>
    <row r="41" spans="9:19" hidden="1" x14ac:dyDescent="0.35"/>
    <row r="42" spans="9:19" hidden="1" x14ac:dyDescent="0.35"/>
    <row r="43" spans="9:19" hidden="1" x14ac:dyDescent="0.35"/>
    <row r="44" spans="9:19" hidden="1" x14ac:dyDescent="0.35"/>
    <row r="45" spans="9:19" hidden="1" x14ac:dyDescent="0.35"/>
    <row r="46" spans="9:19" hidden="1" x14ac:dyDescent="0.35"/>
    <row r="47" spans="9:19" hidden="1" x14ac:dyDescent="0.35"/>
    <row r="48" spans="9:19" hidden="1" x14ac:dyDescent="0.35"/>
    <row r="49" hidden="1" x14ac:dyDescent="0.35"/>
    <row r="50" hidden="1" x14ac:dyDescent="0.35"/>
    <row r="51" hidden="1" x14ac:dyDescent="0.35"/>
    <row r="52" hidden="1" x14ac:dyDescent="0.35"/>
    <row r="53" hidden="1" x14ac:dyDescent="0.35"/>
    <row r="54" x14ac:dyDescent="0.35"/>
    <row r="55" x14ac:dyDescent="0.35"/>
    <row r="56" x14ac:dyDescent="0.35"/>
  </sheetData>
  <sheetProtection password="CDCE" sheet="1" objects="1" scenarios="1"/>
  <mergeCells count="4">
    <mergeCell ref="I4:S4"/>
    <mergeCell ref="I5:S5"/>
    <mergeCell ref="K7:L7"/>
    <mergeCell ref="I1:S1"/>
  </mergeCells>
  <hyperlinks>
    <hyperlink ref="L18" location="'Y2D Paeds OP'!A1" display="Paedeatric Services"/>
    <hyperlink ref="M18" location="'Y2D Adult OP'!A1" display="Adult Services "/>
    <hyperlink ref="N12" location="'Q2 OP Graphs'!A1" display="Graphs "/>
    <hyperlink ref="M12" location="Q2_Adult" display="Adult Services"/>
    <hyperlink ref="L12" location="Q2_Paeds" display="Paedetric Services"/>
    <hyperlink ref="N11" location="'Q1 OP Graphs'!A1" display="Graphs "/>
    <hyperlink ref="M11" location="Q1_Adult" display="Adult Services"/>
    <hyperlink ref="L11" location="'Q1 PAEDS OP'!A1" display="Paedetric Services"/>
    <hyperlink ref="L13" location="Q3_Paeds" display="Paediatric Services"/>
    <hyperlink ref="M13" location="Q3_Adults" display="Adult Services"/>
    <hyperlink ref="N13" location="'Q3 OP Graphs'!A1" display="Graphs 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93"/>
  <sheetViews>
    <sheetView showGridLines="0" topLeftCell="A51" workbookViewId="0">
      <selection sqref="A1:P1048576"/>
    </sheetView>
  </sheetViews>
  <sheetFormatPr defaultColWidth="0" defaultRowHeight="14.5" zeroHeight="1" x14ac:dyDescent="0.35"/>
  <cols>
    <col min="1" max="1" width="9.1796875" style="51" customWidth="1"/>
    <col min="2" max="2" width="1.1796875" style="22" customWidth="1"/>
    <col min="3" max="3" width="30" style="4" customWidth="1"/>
    <col min="4" max="4" width="17.54296875" style="4" customWidth="1"/>
    <col min="5" max="5" width="16.453125" style="4" customWidth="1"/>
    <col min="6" max="6" width="10.81640625" style="51" customWidth="1"/>
    <col min="7" max="7" width="10.81640625" style="62" customWidth="1"/>
    <col min="8" max="13" width="10.81640625" style="51" customWidth="1"/>
    <col min="14" max="14" width="2" style="22" customWidth="1"/>
    <col min="15" max="16" width="9.1796875" style="51" customWidth="1"/>
    <col min="17" max="19" width="0" style="51" hidden="1" customWidth="1"/>
    <col min="20" max="16384" width="9.1796875" style="51" hidden="1"/>
  </cols>
  <sheetData>
    <row r="1" spans="2:15" s="19" customFormat="1" ht="29.5" customHeight="1" x14ac:dyDescent="0.35">
      <c r="C1" s="393" t="s">
        <v>188</v>
      </c>
      <c r="D1" s="393"/>
      <c r="E1" s="142"/>
      <c r="G1" s="143"/>
      <c r="M1" s="297" t="s">
        <v>196</v>
      </c>
      <c r="N1" s="297"/>
      <c r="O1" s="297"/>
    </row>
    <row r="2" spans="2:15" x14ac:dyDescent="0.35">
      <c r="B2" s="64"/>
      <c r="C2" s="5"/>
      <c r="D2" s="5"/>
      <c r="E2" s="5"/>
      <c r="N2" s="64"/>
    </row>
    <row r="3" spans="2:15" x14ac:dyDescent="0.35">
      <c r="B3" s="64"/>
      <c r="C3" s="5"/>
      <c r="D3" s="5"/>
      <c r="E3" s="5"/>
      <c r="N3" s="64"/>
    </row>
    <row r="4" spans="2:15" x14ac:dyDescent="0.35">
      <c r="B4" s="64"/>
      <c r="C4" s="5"/>
      <c r="D4" s="5"/>
      <c r="E4" s="5"/>
      <c r="N4" s="64"/>
    </row>
    <row r="5" spans="2:15" ht="15" thickBot="1" x14ac:dyDescent="0.4">
      <c r="B5" s="64"/>
      <c r="N5" s="64"/>
    </row>
    <row r="6" spans="2:15" s="17" customFormat="1" ht="25.9" customHeight="1" thickTop="1" thickBot="1" x14ac:dyDescent="0.4">
      <c r="B6" s="148"/>
      <c r="C6" s="414"/>
      <c r="D6" s="415"/>
      <c r="E6" s="416"/>
      <c r="F6" s="417" t="s">
        <v>18</v>
      </c>
      <c r="G6" s="418"/>
      <c r="H6" s="417" t="s">
        <v>19</v>
      </c>
      <c r="I6" s="418"/>
      <c r="J6" s="417" t="s">
        <v>20</v>
      </c>
      <c r="K6" s="418"/>
      <c r="L6" s="417" t="s">
        <v>21</v>
      </c>
      <c r="M6" s="418"/>
      <c r="N6" s="149"/>
    </row>
    <row r="7" spans="2:15" ht="10.5" customHeight="1" thickTop="1" thickBot="1" x14ac:dyDescent="0.4">
      <c r="B7" s="64"/>
      <c r="C7" s="419" t="s">
        <v>117</v>
      </c>
      <c r="D7" s="420" t="s">
        <v>47</v>
      </c>
      <c r="E7" s="421"/>
      <c r="F7" s="377">
        <f>Data!G25</f>
        <v>0</v>
      </c>
      <c r="G7" s="378"/>
      <c r="H7" s="377">
        <f>Data!G78</f>
        <v>0</v>
      </c>
      <c r="I7" s="378"/>
      <c r="J7" s="405">
        <f>Data!G130</f>
        <v>18</v>
      </c>
      <c r="K7" s="406"/>
      <c r="L7" s="377">
        <f>Data!G183</f>
        <v>0</v>
      </c>
      <c r="M7" s="378"/>
      <c r="N7" s="150"/>
    </row>
    <row r="8" spans="2:15" ht="10.5" customHeight="1" thickTop="1" thickBot="1" x14ac:dyDescent="0.4">
      <c r="B8" s="64"/>
      <c r="C8" s="419"/>
      <c r="D8" s="422"/>
      <c r="E8" s="423"/>
      <c r="F8" s="379"/>
      <c r="G8" s="380"/>
      <c r="H8" s="379"/>
      <c r="I8" s="380"/>
      <c r="J8" s="407"/>
      <c r="K8" s="408"/>
      <c r="L8" s="379"/>
      <c r="M8" s="380"/>
      <c r="N8" s="150"/>
    </row>
    <row r="9" spans="2:15" ht="10.5" customHeight="1" thickTop="1" thickBot="1" x14ac:dyDescent="0.4">
      <c r="B9" s="64"/>
      <c r="C9" s="419"/>
      <c r="D9" s="422"/>
      <c r="E9" s="423"/>
      <c r="F9" s="381"/>
      <c r="G9" s="382"/>
      <c r="H9" s="381"/>
      <c r="I9" s="382"/>
      <c r="J9" s="409"/>
      <c r="K9" s="410"/>
      <c r="L9" s="381"/>
      <c r="M9" s="382"/>
      <c r="N9" s="150"/>
    </row>
    <row r="10" spans="2:15" ht="10.5" customHeight="1" thickTop="1" thickBot="1" x14ac:dyDescent="0.4">
      <c r="B10" s="64"/>
      <c r="C10" s="419"/>
      <c r="D10" s="420" t="s">
        <v>48</v>
      </c>
      <c r="E10" s="421"/>
      <c r="F10" s="377">
        <f>Data!H25</f>
        <v>0</v>
      </c>
      <c r="G10" s="424"/>
      <c r="H10" s="377">
        <f>Data!H78</f>
        <v>0</v>
      </c>
      <c r="I10" s="378"/>
      <c r="J10" s="405" t="str">
        <f>Data!H130</f>
        <v>na</v>
      </c>
      <c r="K10" s="406"/>
      <c r="L10" s="377">
        <f>Data!H183</f>
        <v>0</v>
      </c>
      <c r="M10" s="378"/>
      <c r="N10" s="150"/>
    </row>
    <row r="11" spans="2:15" ht="10.5" customHeight="1" thickTop="1" thickBot="1" x14ac:dyDescent="0.4">
      <c r="B11" s="64"/>
      <c r="C11" s="419"/>
      <c r="D11" s="422"/>
      <c r="E11" s="423"/>
      <c r="F11" s="425"/>
      <c r="G11" s="426"/>
      <c r="H11" s="379"/>
      <c r="I11" s="380"/>
      <c r="J11" s="407"/>
      <c r="K11" s="408"/>
      <c r="L11" s="379"/>
      <c r="M11" s="380"/>
      <c r="N11" s="150"/>
    </row>
    <row r="12" spans="2:15" ht="10.5" customHeight="1" thickTop="1" thickBot="1" x14ac:dyDescent="0.4">
      <c r="B12" s="64"/>
      <c r="C12" s="419"/>
      <c r="D12" s="422"/>
      <c r="E12" s="423"/>
      <c r="F12" s="427"/>
      <c r="G12" s="428"/>
      <c r="H12" s="381"/>
      <c r="I12" s="382"/>
      <c r="J12" s="409"/>
      <c r="K12" s="410"/>
      <c r="L12" s="381"/>
      <c r="M12" s="382"/>
      <c r="N12" s="150"/>
    </row>
    <row r="13" spans="2:15" ht="15" customHeight="1" thickTop="1" x14ac:dyDescent="0.35">
      <c r="B13" s="64"/>
      <c r="C13" s="412" t="s">
        <v>102</v>
      </c>
      <c r="D13" s="396" t="s">
        <v>47</v>
      </c>
      <c r="E13" s="398" t="s">
        <v>104</v>
      </c>
      <c r="F13" s="400">
        <f>Data!J25</f>
        <v>0</v>
      </c>
      <c r="G13" s="392">
        <f>IFERROR(F13/F19,0)</f>
        <v>0</v>
      </c>
      <c r="H13" s="391">
        <f>Data!J78</f>
        <v>0</v>
      </c>
      <c r="I13" s="392">
        <f>IFERROR(H13/H19,0)</f>
        <v>0</v>
      </c>
      <c r="J13" s="389">
        <f>Data!J130</f>
        <v>264</v>
      </c>
      <c r="K13" s="390">
        <f>IFERROR(J13/J19,0)</f>
        <v>0.6875</v>
      </c>
      <c r="L13" s="391">
        <f>Data!J183</f>
        <v>0</v>
      </c>
      <c r="M13" s="392">
        <f>IFERROR(L13/L19,0)</f>
        <v>0</v>
      </c>
      <c r="N13" s="151"/>
    </row>
    <row r="14" spans="2:15" ht="15" customHeight="1" x14ac:dyDescent="0.35">
      <c r="B14" s="64"/>
      <c r="C14" s="413"/>
      <c r="D14" s="397"/>
      <c r="E14" s="399"/>
      <c r="F14" s="401"/>
      <c r="G14" s="364"/>
      <c r="H14" s="386"/>
      <c r="I14" s="364"/>
      <c r="J14" s="383"/>
      <c r="K14" s="385"/>
      <c r="L14" s="386"/>
      <c r="M14" s="364"/>
      <c r="N14" s="151"/>
    </row>
    <row r="15" spans="2:15" ht="15" customHeight="1" x14ac:dyDescent="0.35">
      <c r="B15" s="64"/>
      <c r="C15" s="413"/>
      <c r="D15" s="397"/>
      <c r="E15" s="399" t="s">
        <v>105</v>
      </c>
      <c r="F15" s="401">
        <f>Data!K25</f>
        <v>0</v>
      </c>
      <c r="G15" s="364">
        <f>IFERROR(F15/F19,0)</f>
        <v>0</v>
      </c>
      <c r="H15" s="386">
        <f>Data!K78</f>
        <v>0</v>
      </c>
      <c r="I15" s="364">
        <f>IFERROR(H15/H19,0)</f>
        <v>0</v>
      </c>
      <c r="J15" s="383">
        <f>Data!K130</f>
        <v>120</v>
      </c>
      <c r="K15" s="385">
        <f>IFERROR(J15/J19,0)</f>
        <v>0.3125</v>
      </c>
      <c r="L15" s="386">
        <f>Data!K183</f>
        <v>0</v>
      </c>
      <c r="M15" s="364">
        <f>IFERROR(L15/L19,0)</f>
        <v>0</v>
      </c>
      <c r="N15" s="151"/>
    </row>
    <row r="16" spans="2:15" ht="15" customHeight="1" x14ac:dyDescent="0.35">
      <c r="B16" s="64"/>
      <c r="C16" s="413"/>
      <c r="D16" s="397"/>
      <c r="E16" s="399"/>
      <c r="F16" s="401"/>
      <c r="G16" s="364"/>
      <c r="H16" s="386"/>
      <c r="I16" s="364"/>
      <c r="J16" s="383"/>
      <c r="K16" s="385"/>
      <c r="L16" s="386"/>
      <c r="M16" s="364"/>
      <c r="N16" s="151"/>
    </row>
    <row r="17" spans="2:14" ht="15" customHeight="1" x14ac:dyDescent="0.35">
      <c r="B17" s="64"/>
      <c r="C17" s="413"/>
      <c r="D17" s="397"/>
      <c r="E17" s="404" t="s">
        <v>106</v>
      </c>
      <c r="F17" s="401">
        <f>Data!L25</f>
        <v>0</v>
      </c>
      <c r="G17" s="364">
        <f>IFERROR(F17/F19,0)</f>
        <v>0</v>
      </c>
      <c r="H17" s="386">
        <f>Data!L78</f>
        <v>0</v>
      </c>
      <c r="I17" s="364">
        <f>IFERROR(H17/H19,0)</f>
        <v>0</v>
      </c>
      <c r="J17" s="383">
        <f>Data!L130</f>
        <v>0</v>
      </c>
      <c r="K17" s="385">
        <f>IFERROR(J17/J19,0)</f>
        <v>0</v>
      </c>
      <c r="L17" s="386">
        <f>Data!L183</f>
        <v>0</v>
      </c>
      <c r="M17" s="364">
        <f>IFERROR(L17/L19,0)</f>
        <v>0</v>
      </c>
      <c r="N17" s="151"/>
    </row>
    <row r="18" spans="2:14" ht="15" customHeight="1" x14ac:dyDescent="0.35">
      <c r="B18" s="64"/>
      <c r="C18" s="413"/>
      <c r="D18" s="397"/>
      <c r="E18" s="399"/>
      <c r="F18" s="401"/>
      <c r="G18" s="364"/>
      <c r="H18" s="386"/>
      <c r="I18" s="364"/>
      <c r="J18" s="383"/>
      <c r="K18" s="385"/>
      <c r="L18" s="386"/>
      <c r="M18" s="364"/>
      <c r="N18" s="151"/>
    </row>
    <row r="19" spans="2:14" ht="26.25" customHeight="1" thickBot="1" x14ac:dyDescent="0.4">
      <c r="B19" s="64"/>
      <c r="C19" s="413"/>
      <c r="D19" s="411"/>
      <c r="E19" s="66" t="s">
        <v>107</v>
      </c>
      <c r="F19" s="395">
        <f>Data!N25</f>
        <v>0</v>
      </c>
      <c r="G19" s="373"/>
      <c r="H19" s="372">
        <f>Data!N78</f>
        <v>0</v>
      </c>
      <c r="I19" s="373"/>
      <c r="J19" s="374">
        <f>Data!N130</f>
        <v>384</v>
      </c>
      <c r="K19" s="375"/>
      <c r="L19" s="372">
        <f>Data!N183</f>
        <v>0</v>
      </c>
      <c r="M19" s="373"/>
      <c r="N19" s="150"/>
    </row>
    <row r="20" spans="2:14" ht="15" customHeight="1" thickTop="1" x14ac:dyDescent="0.35">
      <c r="B20" s="64"/>
      <c r="C20" s="413"/>
      <c r="D20" s="396" t="s">
        <v>48</v>
      </c>
      <c r="E20" s="398" t="s">
        <v>104</v>
      </c>
      <c r="F20" s="400">
        <f>Data!P25</f>
        <v>0</v>
      </c>
      <c r="G20" s="392">
        <f>IFERROR(F20/F26,0)</f>
        <v>0</v>
      </c>
      <c r="H20" s="391">
        <f>Data!P78</f>
        <v>0</v>
      </c>
      <c r="I20" s="392">
        <f>IFERROR(H20/H26,0)</f>
        <v>0</v>
      </c>
      <c r="J20" s="389" t="str">
        <f>Data!P130</f>
        <v>na</v>
      </c>
      <c r="K20" s="390">
        <f>IFERROR(J20/J26,0)</f>
        <v>0</v>
      </c>
      <c r="L20" s="391">
        <f>Data!P183</f>
        <v>0</v>
      </c>
      <c r="M20" s="392">
        <f>IFERROR(L20/L26,0)</f>
        <v>0</v>
      </c>
      <c r="N20" s="151"/>
    </row>
    <row r="21" spans="2:14" ht="15" customHeight="1" x14ac:dyDescent="0.35">
      <c r="B21" s="64"/>
      <c r="C21" s="413"/>
      <c r="D21" s="397"/>
      <c r="E21" s="399"/>
      <c r="F21" s="401"/>
      <c r="G21" s="364"/>
      <c r="H21" s="386"/>
      <c r="I21" s="364"/>
      <c r="J21" s="384"/>
      <c r="K21" s="385"/>
      <c r="L21" s="387"/>
      <c r="M21" s="364"/>
      <c r="N21" s="151"/>
    </row>
    <row r="22" spans="2:14" ht="15" customHeight="1" x14ac:dyDescent="0.35">
      <c r="B22" s="64"/>
      <c r="C22" s="413"/>
      <c r="D22" s="397"/>
      <c r="E22" s="399" t="s">
        <v>105</v>
      </c>
      <c r="F22" s="401">
        <f>Data!Q25</f>
        <v>0</v>
      </c>
      <c r="G22" s="364">
        <f>IFERROR(F22/F26,0)</f>
        <v>0</v>
      </c>
      <c r="H22" s="386">
        <f>Data!Q78</f>
        <v>0</v>
      </c>
      <c r="I22" s="364">
        <f>IFERROR(H22/H26,0)</f>
        <v>0</v>
      </c>
      <c r="J22" s="383" t="str">
        <f>Data!Q130</f>
        <v>na</v>
      </c>
      <c r="K22" s="385">
        <f>IFERROR(J22/J26,0)</f>
        <v>0</v>
      </c>
      <c r="L22" s="386">
        <f>Data!Q183</f>
        <v>0</v>
      </c>
      <c r="M22" s="364">
        <f>IFERROR(L22/L26,0)</f>
        <v>0</v>
      </c>
      <c r="N22" s="151"/>
    </row>
    <row r="23" spans="2:14" ht="15" customHeight="1" x14ac:dyDescent="0.35">
      <c r="B23" s="64"/>
      <c r="C23" s="413"/>
      <c r="D23" s="397"/>
      <c r="E23" s="399"/>
      <c r="F23" s="401"/>
      <c r="G23" s="364"/>
      <c r="H23" s="386"/>
      <c r="I23" s="364"/>
      <c r="J23" s="384"/>
      <c r="K23" s="385"/>
      <c r="L23" s="387"/>
      <c r="M23" s="364"/>
      <c r="N23" s="151"/>
    </row>
    <row r="24" spans="2:14" ht="15" customHeight="1" x14ac:dyDescent="0.35">
      <c r="B24" s="64"/>
      <c r="C24" s="413"/>
      <c r="D24" s="397"/>
      <c r="E24" s="404" t="s">
        <v>106</v>
      </c>
      <c r="F24" s="401">
        <f>Data!R25</f>
        <v>0</v>
      </c>
      <c r="G24" s="364">
        <f>IFERROR(F24/F26,0)</f>
        <v>0</v>
      </c>
      <c r="H24" s="386">
        <f>Data!R78</f>
        <v>0</v>
      </c>
      <c r="I24" s="364">
        <f>IFERROR(H24/H26,0)</f>
        <v>0</v>
      </c>
      <c r="J24" s="383" t="str">
        <f>Data!R130</f>
        <v>na</v>
      </c>
      <c r="K24" s="385">
        <f>IFERROR(J24/J26,0)</f>
        <v>0</v>
      </c>
      <c r="L24" s="386">
        <f>Data!R183</f>
        <v>0</v>
      </c>
      <c r="M24" s="364">
        <f>IFERROR(L24/L26,0)</f>
        <v>0</v>
      </c>
      <c r="N24" s="151"/>
    </row>
    <row r="25" spans="2:14" ht="15" customHeight="1" x14ac:dyDescent="0.35">
      <c r="B25" s="64"/>
      <c r="C25" s="413"/>
      <c r="D25" s="397"/>
      <c r="E25" s="399"/>
      <c r="F25" s="401"/>
      <c r="G25" s="364"/>
      <c r="H25" s="386"/>
      <c r="I25" s="364"/>
      <c r="J25" s="384"/>
      <c r="K25" s="385"/>
      <c r="L25" s="387"/>
      <c r="M25" s="364"/>
      <c r="N25" s="151"/>
    </row>
    <row r="26" spans="2:14" ht="21.75" customHeight="1" thickBot="1" x14ac:dyDescent="0.4">
      <c r="B26" s="64"/>
      <c r="C26" s="413"/>
      <c r="D26" s="397"/>
      <c r="E26" s="115" t="s">
        <v>107</v>
      </c>
      <c r="F26" s="402">
        <f>Data!S25</f>
        <v>0</v>
      </c>
      <c r="G26" s="403"/>
      <c r="H26" s="372">
        <f>Data!S78</f>
        <v>0</v>
      </c>
      <c r="I26" s="373"/>
      <c r="J26" s="374">
        <f>Data!T130</f>
        <v>0</v>
      </c>
      <c r="K26" s="376"/>
      <c r="L26" s="372">
        <f>Data!T183</f>
        <v>0</v>
      </c>
      <c r="M26" s="394"/>
      <c r="N26" s="150"/>
    </row>
    <row r="27" spans="2:14" ht="27.75" customHeight="1" thickTop="1" thickBot="1" x14ac:dyDescent="0.4">
      <c r="B27" s="64"/>
      <c r="C27" s="369" t="s">
        <v>22</v>
      </c>
      <c r="D27" s="369" t="s">
        <v>47</v>
      </c>
      <c r="E27" s="370"/>
      <c r="F27" s="371">
        <f>Data!U25</f>
        <v>0</v>
      </c>
      <c r="G27" s="368"/>
      <c r="H27" s="367">
        <f>Data!U78</f>
        <v>0</v>
      </c>
      <c r="I27" s="368"/>
      <c r="J27" s="365">
        <f>Data!U130</f>
        <v>0.13200000000000001</v>
      </c>
      <c r="K27" s="366"/>
      <c r="L27" s="367">
        <f>Data!U183</f>
        <v>0</v>
      </c>
      <c r="M27" s="368"/>
      <c r="N27" s="152"/>
    </row>
    <row r="28" spans="2:14" ht="24" customHeight="1" thickTop="1" thickBot="1" x14ac:dyDescent="0.4">
      <c r="B28" s="64"/>
      <c r="C28" s="369"/>
      <c r="D28" s="369" t="s">
        <v>48</v>
      </c>
      <c r="E28" s="370"/>
      <c r="F28" s="371">
        <f>Data!V25</f>
        <v>0</v>
      </c>
      <c r="G28" s="368"/>
      <c r="H28" s="367">
        <f>Data!V78</f>
        <v>0</v>
      </c>
      <c r="I28" s="368"/>
      <c r="J28" s="365" t="str">
        <f>Data!V130</f>
        <v>na</v>
      </c>
      <c r="K28" s="366"/>
      <c r="L28" s="367">
        <f>Data!V183</f>
        <v>0</v>
      </c>
      <c r="M28" s="368"/>
      <c r="N28" s="152"/>
    </row>
    <row r="29" spans="2:14" ht="15" thickTop="1" x14ac:dyDescent="0.35">
      <c r="B29" s="64"/>
      <c r="N29" s="64"/>
    </row>
    <row r="30" spans="2:14" x14ac:dyDescent="0.35">
      <c r="C30" s="21"/>
      <c r="D30" s="21"/>
      <c r="E30" s="21"/>
      <c r="F30" s="22"/>
      <c r="G30" s="63"/>
      <c r="H30" s="22"/>
      <c r="I30" s="22"/>
      <c r="J30" s="22"/>
      <c r="K30" s="22"/>
      <c r="L30" s="22"/>
      <c r="M30" s="22"/>
    </row>
    <row r="31" spans="2:14" x14ac:dyDescent="0.35">
      <c r="C31" s="388" t="s">
        <v>116</v>
      </c>
      <c r="D31" s="388"/>
      <c r="E31" s="388"/>
      <c r="F31" s="388"/>
      <c r="G31" s="126"/>
      <c r="H31" s="22"/>
      <c r="I31" s="22"/>
      <c r="J31" s="22"/>
      <c r="K31" s="22"/>
      <c r="L31" s="22"/>
      <c r="M31" s="22"/>
    </row>
    <row r="32" spans="2:14" x14ac:dyDescent="0.35">
      <c r="C32" s="21"/>
      <c r="D32" s="21"/>
      <c r="E32" s="21"/>
      <c r="F32" s="22"/>
      <c r="G32" s="63"/>
      <c r="H32" s="22"/>
      <c r="I32" s="22"/>
      <c r="J32" s="22"/>
      <c r="K32" s="22"/>
      <c r="L32" s="22"/>
      <c r="M32" s="22"/>
    </row>
    <row r="33" spans="3:13" x14ac:dyDescent="0.35">
      <c r="C33" s="21"/>
      <c r="D33" s="21"/>
      <c r="E33" s="21"/>
      <c r="F33" s="22"/>
      <c r="G33" s="63"/>
      <c r="H33" s="22"/>
      <c r="I33" s="22"/>
      <c r="J33" s="22"/>
      <c r="K33" s="22"/>
      <c r="L33" s="22"/>
      <c r="M33" s="22"/>
    </row>
    <row r="34" spans="3:13" x14ac:dyDescent="0.35">
      <c r="C34" s="21"/>
      <c r="D34" s="21"/>
      <c r="E34" s="21"/>
      <c r="F34" s="22"/>
      <c r="G34" s="63"/>
      <c r="H34" s="22"/>
      <c r="I34" s="22"/>
      <c r="J34" s="22"/>
      <c r="K34" s="22"/>
      <c r="L34" s="22"/>
      <c r="M34" s="22"/>
    </row>
    <row r="35" spans="3:13" x14ac:dyDescent="0.35">
      <c r="C35" s="21"/>
      <c r="D35" s="21"/>
      <c r="E35" s="21"/>
      <c r="F35" s="22"/>
      <c r="G35" s="63"/>
      <c r="H35" s="22"/>
      <c r="I35" s="22"/>
      <c r="J35" s="22"/>
      <c r="K35" s="22"/>
      <c r="L35" s="22"/>
      <c r="M35" s="22"/>
    </row>
    <row r="36" spans="3:13" x14ac:dyDescent="0.35">
      <c r="C36" s="21"/>
      <c r="D36" s="21"/>
      <c r="E36" s="21"/>
      <c r="F36" s="22"/>
      <c r="G36" s="63"/>
      <c r="H36" s="22"/>
      <c r="I36" s="22"/>
      <c r="J36" s="22"/>
      <c r="K36" s="22"/>
      <c r="L36" s="22"/>
      <c r="M36" s="22"/>
    </row>
    <row r="37" spans="3:13" x14ac:dyDescent="0.35">
      <c r="C37" s="21"/>
      <c r="D37" s="21"/>
      <c r="E37" s="21"/>
      <c r="F37" s="22"/>
      <c r="G37" s="63"/>
      <c r="H37" s="22"/>
      <c r="I37" s="22"/>
      <c r="J37" s="22"/>
      <c r="K37" s="22"/>
      <c r="L37" s="22"/>
      <c r="M37" s="22"/>
    </row>
    <row r="38" spans="3:13" x14ac:dyDescent="0.35">
      <c r="C38" s="21"/>
      <c r="D38" s="21"/>
      <c r="E38" s="21"/>
      <c r="F38" s="22"/>
      <c r="G38" s="63"/>
      <c r="H38" s="22"/>
      <c r="I38" s="22"/>
      <c r="J38" s="22"/>
      <c r="K38" s="22"/>
      <c r="L38" s="22"/>
      <c r="M38" s="22"/>
    </row>
    <row r="39" spans="3:13" x14ac:dyDescent="0.35">
      <c r="C39" s="21"/>
      <c r="D39" s="21"/>
      <c r="E39" s="21"/>
      <c r="F39" s="22"/>
      <c r="G39" s="63"/>
      <c r="H39" s="22"/>
      <c r="I39" s="22"/>
      <c r="J39" s="22"/>
      <c r="K39" s="22"/>
      <c r="L39" s="22"/>
      <c r="M39" s="22"/>
    </row>
    <row r="40" spans="3:13" x14ac:dyDescent="0.35">
      <c r="C40" s="21"/>
      <c r="D40" s="21"/>
      <c r="E40" s="21"/>
      <c r="F40" s="22"/>
      <c r="G40" s="63"/>
      <c r="H40" s="22"/>
      <c r="I40" s="22"/>
      <c r="J40" s="22"/>
      <c r="K40" s="22"/>
      <c r="L40" s="22"/>
      <c r="M40" s="22"/>
    </row>
    <row r="41" spans="3:13" x14ac:dyDescent="0.35">
      <c r="C41" s="21"/>
      <c r="D41" s="21"/>
      <c r="E41" s="21"/>
      <c r="F41" s="22"/>
      <c r="G41" s="63"/>
      <c r="H41" s="22"/>
      <c r="I41" s="22"/>
      <c r="J41" s="22"/>
      <c r="K41" s="22"/>
      <c r="L41" s="22"/>
      <c r="M41" s="22"/>
    </row>
    <row r="42" spans="3:13" x14ac:dyDescent="0.35">
      <c r="C42" s="21"/>
      <c r="D42" s="21"/>
      <c r="E42" s="21"/>
      <c r="F42" s="22"/>
      <c r="G42" s="63"/>
      <c r="H42" s="22"/>
      <c r="I42" s="22"/>
      <c r="J42" s="22"/>
      <c r="K42" s="22"/>
      <c r="L42" s="22"/>
      <c r="M42" s="22"/>
    </row>
    <row r="43" spans="3:13" x14ac:dyDescent="0.35">
      <c r="C43" s="21"/>
      <c r="D43" s="21"/>
      <c r="E43" s="21"/>
      <c r="F43" s="22"/>
      <c r="G43" s="63"/>
      <c r="H43" s="22"/>
      <c r="I43" s="22"/>
      <c r="J43" s="22"/>
      <c r="K43" s="22"/>
      <c r="L43" s="22"/>
      <c r="M43" s="22"/>
    </row>
    <row r="44" spans="3:13" x14ac:dyDescent="0.35">
      <c r="C44" s="21"/>
      <c r="D44" s="21"/>
      <c r="E44" s="21"/>
      <c r="F44" s="22"/>
      <c r="G44" s="63"/>
      <c r="H44" s="22"/>
      <c r="I44" s="22"/>
      <c r="J44" s="22"/>
      <c r="K44" s="22"/>
      <c r="L44" s="22"/>
      <c r="M44" s="22"/>
    </row>
    <row r="45" spans="3:13" x14ac:dyDescent="0.35">
      <c r="C45" s="21"/>
      <c r="D45" s="21"/>
      <c r="E45" s="21"/>
      <c r="F45" s="22"/>
      <c r="G45" s="63"/>
      <c r="H45" s="22"/>
      <c r="I45" s="22"/>
      <c r="J45" s="22"/>
      <c r="K45" s="22"/>
      <c r="L45" s="22"/>
      <c r="M45" s="22"/>
    </row>
    <row r="46" spans="3:13" x14ac:dyDescent="0.35">
      <c r="C46" s="21"/>
      <c r="D46" s="21"/>
      <c r="E46" s="21"/>
      <c r="F46" s="22"/>
      <c r="G46" s="63"/>
      <c r="H46" s="22"/>
      <c r="I46" s="22"/>
      <c r="J46" s="22"/>
      <c r="K46" s="22"/>
      <c r="L46" s="22"/>
      <c r="M46" s="22"/>
    </row>
    <row r="47" spans="3:13" x14ac:dyDescent="0.35">
      <c r="C47" s="21"/>
      <c r="D47" s="21"/>
      <c r="E47" s="21"/>
      <c r="F47" s="22"/>
      <c r="G47" s="63"/>
      <c r="H47" s="22"/>
      <c r="I47" s="22"/>
      <c r="J47" s="22"/>
      <c r="K47" s="22"/>
      <c r="L47" s="22"/>
      <c r="M47" s="22"/>
    </row>
    <row r="48" spans="3:13" x14ac:dyDescent="0.35">
      <c r="C48" s="21"/>
      <c r="D48" s="21"/>
      <c r="E48" s="21"/>
      <c r="F48" s="22"/>
      <c r="G48" s="63"/>
      <c r="H48" s="22"/>
      <c r="I48" s="22"/>
      <c r="J48" s="22"/>
      <c r="K48" s="22"/>
      <c r="L48" s="22"/>
      <c r="M48" s="22"/>
    </row>
    <row r="49" spans="3:13" x14ac:dyDescent="0.35">
      <c r="C49" s="21"/>
      <c r="D49" s="21"/>
      <c r="E49" s="21"/>
      <c r="F49" s="22"/>
      <c r="G49" s="63"/>
      <c r="H49" s="22"/>
      <c r="I49" s="22"/>
      <c r="J49" s="22"/>
      <c r="K49" s="22"/>
      <c r="L49" s="22"/>
      <c r="M49" s="22"/>
    </row>
    <row r="50" spans="3:13" x14ac:dyDescent="0.35">
      <c r="C50" s="21"/>
      <c r="D50" s="21"/>
      <c r="E50" s="21"/>
      <c r="F50" s="22"/>
      <c r="G50" s="63"/>
      <c r="H50" s="22"/>
      <c r="I50" s="22"/>
      <c r="J50" s="22"/>
      <c r="K50" s="22"/>
      <c r="L50" s="22"/>
      <c r="M50" s="22"/>
    </row>
    <row r="51" spans="3:13" x14ac:dyDescent="0.35">
      <c r="C51" s="21"/>
      <c r="D51" s="21"/>
      <c r="E51" s="21"/>
      <c r="F51" s="22"/>
      <c r="G51" s="63"/>
      <c r="H51" s="22"/>
      <c r="I51" s="22"/>
      <c r="J51" s="22"/>
      <c r="K51" s="22"/>
      <c r="L51" s="22"/>
      <c r="M51" s="22"/>
    </row>
    <row r="52" spans="3:13" ht="22.5" customHeight="1" x14ac:dyDescent="0.35">
      <c r="C52" s="147" t="s">
        <v>198</v>
      </c>
      <c r="D52" s="21"/>
      <c r="E52" s="21"/>
      <c r="F52" s="22"/>
      <c r="G52" s="63"/>
      <c r="H52" s="22"/>
      <c r="I52" s="22"/>
      <c r="J52" s="22"/>
      <c r="K52" s="22"/>
      <c r="L52" s="22"/>
      <c r="M52" s="22"/>
    </row>
    <row r="53" spans="3:13" x14ac:dyDescent="0.35">
      <c r="C53" s="145"/>
      <c r="D53" s="145"/>
      <c r="E53" s="145"/>
      <c r="F53" s="131"/>
      <c r="G53" s="146"/>
      <c r="H53" s="131"/>
      <c r="I53" s="131"/>
      <c r="J53" s="131"/>
      <c r="K53" s="131"/>
      <c r="L53" s="131"/>
      <c r="M53" s="131"/>
    </row>
    <row r="54" spans="3:13" x14ac:dyDescent="0.35">
      <c r="C54" s="145"/>
      <c r="D54" s="145"/>
      <c r="E54" s="145"/>
      <c r="F54" s="131"/>
      <c r="G54" s="146"/>
      <c r="H54" s="131"/>
      <c r="I54" s="131"/>
      <c r="J54" s="131"/>
      <c r="K54" s="131"/>
      <c r="L54" s="131"/>
      <c r="M54" s="131"/>
    </row>
    <row r="55" spans="3:13" x14ac:dyDescent="0.35">
      <c r="C55" s="145"/>
      <c r="D55" s="145"/>
      <c r="E55" s="145"/>
      <c r="F55" s="131"/>
      <c r="G55" s="146"/>
      <c r="H55" s="131"/>
      <c r="I55" s="131"/>
      <c r="J55" s="131"/>
      <c r="K55" s="131"/>
      <c r="L55" s="131"/>
      <c r="M55" s="131"/>
    </row>
    <row r="56" spans="3:13" x14ac:dyDescent="0.35">
      <c r="C56" s="145"/>
      <c r="D56" s="145"/>
      <c r="E56" s="145"/>
      <c r="F56" s="131"/>
      <c r="G56" s="146"/>
      <c r="H56" s="131"/>
      <c r="I56" s="131"/>
      <c r="J56" s="131"/>
      <c r="K56" s="131"/>
      <c r="L56" s="131"/>
      <c r="M56" s="131"/>
    </row>
    <row r="57" spans="3:13" x14ac:dyDescent="0.35">
      <c r="C57" s="145"/>
      <c r="D57" s="145"/>
      <c r="E57" s="145"/>
      <c r="F57" s="131"/>
      <c r="G57" s="146"/>
      <c r="H57" s="131"/>
      <c r="I57" s="131"/>
      <c r="J57" s="131"/>
      <c r="K57" s="131"/>
      <c r="L57" s="131"/>
      <c r="M57" s="131"/>
    </row>
    <row r="58" spans="3:13" x14ac:dyDescent="0.35">
      <c r="C58" s="145"/>
      <c r="D58" s="145"/>
      <c r="E58" s="145"/>
      <c r="F58" s="131"/>
      <c r="G58" s="146"/>
      <c r="H58" s="131"/>
      <c r="I58" s="131"/>
      <c r="J58" s="131"/>
      <c r="K58" s="131"/>
      <c r="L58" s="131"/>
      <c r="M58" s="131"/>
    </row>
    <row r="59" spans="3:13" x14ac:dyDescent="0.35">
      <c r="C59" s="145"/>
      <c r="D59" s="145"/>
      <c r="E59" s="145"/>
      <c r="F59" s="131"/>
      <c r="G59" s="146"/>
      <c r="H59" s="131"/>
      <c r="I59" s="131"/>
      <c r="J59" s="131"/>
      <c r="K59" s="131"/>
      <c r="L59" s="131"/>
      <c r="M59" s="131"/>
    </row>
    <row r="60" spans="3:13" x14ac:dyDescent="0.35">
      <c r="C60" s="145"/>
      <c r="D60" s="145"/>
      <c r="E60" s="145"/>
      <c r="F60" s="131"/>
      <c r="G60" s="146"/>
      <c r="H60" s="131"/>
      <c r="I60" s="131"/>
      <c r="J60" s="131"/>
      <c r="K60" s="131"/>
      <c r="L60" s="131"/>
      <c r="M60" s="131"/>
    </row>
    <row r="61" spans="3:13" x14ac:dyDescent="0.35">
      <c r="C61" s="145"/>
      <c r="D61" s="145"/>
      <c r="E61" s="145"/>
      <c r="F61" s="131"/>
      <c r="G61" s="146"/>
      <c r="H61" s="131"/>
      <c r="I61" s="131"/>
      <c r="J61" s="131"/>
      <c r="K61" s="131"/>
      <c r="L61" s="131"/>
      <c r="M61" s="131"/>
    </row>
    <row r="62" spans="3:13" x14ac:dyDescent="0.35">
      <c r="C62" s="145"/>
      <c r="D62" s="145"/>
      <c r="E62" s="145"/>
      <c r="F62" s="131"/>
      <c r="G62" s="146"/>
      <c r="H62" s="131"/>
      <c r="I62" s="131"/>
      <c r="J62" s="131"/>
      <c r="K62" s="131"/>
      <c r="L62" s="131"/>
      <c r="M62" s="131"/>
    </row>
    <row r="63" spans="3:13" x14ac:dyDescent="0.35">
      <c r="C63" s="145"/>
      <c r="D63" s="145"/>
      <c r="E63" s="145"/>
      <c r="F63" s="131"/>
      <c r="G63" s="146"/>
      <c r="H63" s="131"/>
      <c r="I63" s="131"/>
      <c r="J63" s="131"/>
      <c r="K63" s="131"/>
      <c r="L63" s="131"/>
      <c r="M63" s="131"/>
    </row>
    <row r="64" spans="3:13" x14ac:dyDescent="0.35">
      <c r="C64" s="145"/>
      <c r="D64" s="145"/>
      <c r="E64" s="145"/>
      <c r="F64" s="131"/>
      <c r="G64" s="146"/>
      <c r="H64" s="131"/>
      <c r="I64" s="131"/>
      <c r="J64" s="131"/>
      <c r="K64" s="131"/>
      <c r="L64" s="131"/>
      <c r="M64" s="131"/>
    </row>
    <row r="65" spans="3:13" x14ac:dyDescent="0.35">
      <c r="C65" s="145"/>
      <c r="D65" s="145"/>
      <c r="E65" s="145"/>
      <c r="F65" s="131"/>
      <c r="G65" s="146"/>
      <c r="H65" s="131"/>
      <c r="I65" s="131"/>
      <c r="J65" s="131"/>
      <c r="K65" s="131"/>
      <c r="L65" s="131"/>
      <c r="M65" s="131"/>
    </row>
    <row r="66" spans="3:13" x14ac:dyDescent="0.35">
      <c r="C66" s="145"/>
      <c r="D66" s="145"/>
      <c r="E66" s="145"/>
      <c r="F66" s="131"/>
      <c r="G66" s="146"/>
      <c r="H66" s="131"/>
      <c r="I66" s="131"/>
      <c r="J66" s="131"/>
      <c r="K66" s="131"/>
      <c r="L66" s="131"/>
      <c r="M66" s="131"/>
    </row>
    <row r="67" spans="3:13" x14ac:dyDescent="0.35">
      <c r="C67" s="145"/>
      <c r="D67" s="145"/>
      <c r="E67" s="145"/>
      <c r="F67" s="131"/>
      <c r="G67" s="146"/>
      <c r="H67" s="131"/>
      <c r="I67" s="131"/>
      <c r="J67" s="131"/>
      <c r="K67" s="131"/>
      <c r="L67" s="131"/>
      <c r="M67" s="131"/>
    </row>
    <row r="68" spans="3:13" x14ac:dyDescent="0.35">
      <c r="C68" s="21"/>
      <c r="D68" s="21"/>
      <c r="E68" s="21"/>
      <c r="F68" s="22"/>
      <c r="G68" s="63"/>
      <c r="H68" s="22"/>
      <c r="I68" s="22"/>
      <c r="J68" s="22"/>
      <c r="K68" s="22"/>
      <c r="L68" s="22"/>
      <c r="M68" s="22"/>
    </row>
    <row r="69" spans="3:13" x14ac:dyDescent="0.35">
      <c r="C69" s="147" t="s">
        <v>22</v>
      </c>
      <c r="D69" s="21"/>
      <c r="E69" s="21"/>
      <c r="F69" s="22"/>
      <c r="G69" s="63"/>
      <c r="H69" s="22"/>
      <c r="I69" s="22"/>
      <c r="J69" s="22"/>
      <c r="K69" s="22"/>
      <c r="L69" s="22"/>
      <c r="M69" s="22"/>
    </row>
    <row r="70" spans="3:13" x14ac:dyDescent="0.35">
      <c r="C70" s="21"/>
      <c r="D70" s="21"/>
      <c r="E70" s="21"/>
      <c r="F70" s="22"/>
      <c r="G70" s="63"/>
      <c r="H70" s="22"/>
      <c r="I70" s="22"/>
      <c r="J70" s="22"/>
      <c r="K70" s="22"/>
      <c r="L70" s="22"/>
      <c r="M70" s="22"/>
    </row>
    <row r="71" spans="3:13" x14ac:dyDescent="0.35">
      <c r="C71" s="21"/>
      <c r="D71" s="21"/>
      <c r="E71" s="21"/>
      <c r="F71" s="22"/>
      <c r="G71" s="63"/>
      <c r="H71" s="22"/>
      <c r="I71" s="22"/>
      <c r="J71" s="22"/>
      <c r="K71" s="22"/>
      <c r="L71" s="22"/>
      <c r="M71" s="22"/>
    </row>
    <row r="72" spans="3:13" x14ac:dyDescent="0.35">
      <c r="C72" s="21"/>
      <c r="D72" s="21"/>
      <c r="E72" s="21"/>
      <c r="F72" s="22"/>
      <c r="G72" s="63"/>
      <c r="H72" s="22"/>
      <c r="I72" s="22"/>
      <c r="J72" s="22"/>
      <c r="K72" s="22"/>
      <c r="L72" s="22"/>
      <c r="M72" s="22"/>
    </row>
    <row r="73" spans="3:13" x14ac:dyDescent="0.35">
      <c r="C73" s="21"/>
      <c r="D73" s="21"/>
      <c r="E73" s="21"/>
      <c r="F73" s="22"/>
      <c r="G73" s="63"/>
      <c r="H73" s="22"/>
      <c r="I73" s="22"/>
      <c r="J73" s="22"/>
      <c r="K73" s="22"/>
      <c r="L73" s="22"/>
      <c r="M73" s="22"/>
    </row>
    <row r="74" spans="3:13" x14ac:dyDescent="0.35">
      <c r="C74" s="21"/>
      <c r="D74" s="21"/>
      <c r="E74" s="21"/>
      <c r="F74" s="22"/>
      <c r="G74" s="63"/>
      <c r="H74" s="22"/>
      <c r="I74" s="22"/>
      <c r="J74" s="22"/>
      <c r="K74" s="22"/>
      <c r="L74" s="22"/>
      <c r="M74" s="22"/>
    </row>
    <row r="75" spans="3:13" x14ac:dyDescent="0.35">
      <c r="C75" s="21"/>
      <c r="D75" s="21"/>
      <c r="E75" s="21"/>
      <c r="F75" s="22"/>
      <c r="G75" s="63"/>
      <c r="H75" s="22"/>
      <c r="I75" s="22"/>
      <c r="J75" s="22"/>
      <c r="K75" s="22"/>
      <c r="L75" s="22"/>
      <c r="M75" s="22"/>
    </row>
    <row r="76" spans="3:13" x14ac:dyDescent="0.35">
      <c r="C76" s="21"/>
      <c r="D76" s="21"/>
      <c r="E76" s="21"/>
      <c r="F76" s="22"/>
      <c r="G76" s="63"/>
      <c r="H76" s="22"/>
      <c r="I76" s="22"/>
      <c r="J76" s="22"/>
      <c r="K76" s="22"/>
      <c r="L76" s="22"/>
      <c r="M76" s="22"/>
    </row>
    <row r="77" spans="3:13" x14ac:dyDescent="0.35">
      <c r="C77" s="21"/>
      <c r="D77" s="21"/>
      <c r="E77" s="21"/>
      <c r="F77" s="22"/>
      <c r="G77" s="63"/>
      <c r="H77" s="22"/>
      <c r="I77" s="22"/>
      <c r="J77" s="22"/>
      <c r="K77" s="22"/>
      <c r="L77" s="22"/>
      <c r="M77" s="22"/>
    </row>
    <row r="78" spans="3:13" ht="15" x14ac:dyDescent="0.25">
      <c r="C78" s="21"/>
      <c r="D78" s="21"/>
      <c r="E78" s="21"/>
      <c r="F78" s="22"/>
      <c r="G78" s="63"/>
      <c r="H78" s="22"/>
      <c r="I78" s="22"/>
      <c r="J78" s="22"/>
      <c r="K78" s="22"/>
      <c r="L78" s="22"/>
      <c r="M78" s="22"/>
    </row>
    <row r="79" spans="3:13" ht="15" x14ac:dyDescent="0.25">
      <c r="C79" s="21"/>
      <c r="D79" s="21"/>
      <c r="E79" s="21"/>
      <c r="F79" s="22"/>
      <c r="G79" s="63"/>
      <c r="H79" s="22"/>
      <c r="I79" s="22"/>
      <c r="J79" s="22"/>
      <c r="K79" s="22"/>
      <c r="L79" s="22"/>
      <c r="M79" s="22"/>
    </row>
    <row r="80" spans="3:13" ht="15" x14ac:dyDescent="0.25">
      <c r="C80" s="21"/>
      <c r="D80" s="21"/>
      <c r="E80" s="21"/>
      <c r="F80" s="22"/>
      <c r="G80" s="63"/>
      <c r="H80" s="22"/>
      <c r="I80" s="22"/>
      <c r="J80" s="22"/>
      <c r="K80" s="22"/>
      <c r="L80" s="22"/>
      <c r="M80" s="22"/>
    </row>
    <row r="81" spans="3:13" ht="15" x14ac:dyDescent="0.25">
      <c r="C81" s="21"/>
      <c r="D81" s="21"/>
      <c r="E81" s="21"/>
      <c r="F81" s="22"/>
      <c r="G81" s="63"/>
      <c r="H81" s="22"/>
      <c r="I81" s="22"/>
      <c r="J81" s="22"/>
      <c r="K81" s="22"/>
      <c r="L81" s="22"/>
      <c r="M81" s="22"/>
    </row>
    <row r="82" spans="3:13" ht="15" x14ac:dyDescent="0.25">
      <c r="C82" s="21"/>
      <c r="D82" s="21"/>
      <c r="E82" s="21"/>
      <c r="F82" s="22"/>
      <c r="G82" s="63"/>
      <c r="H82" s="22"/>
      <c r="I82" s="22"/>
      <c r="J82" s="22"/>
      <c r="K82" s="22"/>
      <c r="L82" s="22"/>
      <c r="M82" s="22"/>
    </row>
    <row r="83" spans="3:13" ht="15" x14ac:dyDescent="0.25">
      <c r="C83" s="21"/>
      <c r="D83" s="21"/>
      <c r="E83" s="21"/>
      <c r="F83" s="22"/>
      <c r="G83" s="63"/>
      <c r="H83" s="22"/>
      <c r="I83" s="22"/>
      <c r="J83" s="22"/>
      <c r="K83" s="22"/>
      <c r="L83" s="22"/>
      <c r="M83" s="22"/>
    </row>
    <row r="84" spans="3:13" ht="15" x14ac:dyDescent="0.25">
      <c r="C84" s="21"/>
      <c r="D84" s="21"/>
      <c r="E84" s="21"/>
      <c r="F84" s="22"/>
      <c r="G84" s="63"/>
      <c r="H84" s="22"/>
      <c r="I84" s="22"/>
      <c r="J84" s="22"/>
      <c r="K84" s="22"/>
      <c r="L84" s="22"/>
      <c r="M84" s="22"/>
    </row>
    <row r="85" spans="3:13" ht="15" x14ac:dyDescent="0.25">
      <c r="C85" s="21"/>
      <c r="D85" s="21"/>
      <c r="E85" s="21"/>
      <c r="F85" s="22"/>
      <c r="G85" s="63"/>
      <c r="H85" s="22"/>
      <c r="I85" s="22"/>
      <c r="J85" s="22"/>
      <c r="K85" s="22"/>
      <c r="L85" s="22"/>
      <c r="M85" s="22"/>
    </row>
    <row r="86" spans="3:13" ht="15" x14ac:dyDescent="0.25">
      <c r="C86" s="21"/>
      <c r="D86" s="21"/>
      <c r="E86" s="21"/>
      <c r="F86" s="22"/>
      <c r="G86" s="63"/>
      <c r="H86" s="22"/>
      <c r="I86" s="22"/>
      <c r="J86" s="22"/>
      <c r="K86" s="22"/>
      <c r="L86" s="22"/>
      <c r="M86" s="22"/>
    </row>
    <row r="87" spans="3:13" ht="15" x14ac:dyDescent="0.25">
      <c r="C87" s="21"/>
      <c r="D87" s="21"/>
      <c r="E87" s="21"/>
      <c r="F87" s="22"/>
      <c r="G87" s="63"/>
      <c r="H87" s="22"/>
      <c r="I87" s="22"/>
      <c r="J87" s="22"/>
      <c r="K87" s="22"/>
      <c r="L87" s="22"/>
      <c r="M87" s="22"/>
    </row>
    <row r="88" spans="3:13" ht="15" x14ac:dyDescent="0.25">
      <c r="C88" s="21"/>
      <c r="D88" s="21"/>
      <c r="E88" s="21"/>
      <c r="F88" s="22"/>
      <c r="G88" s="63"/>
      <c r="H88" s="22"/>
      <c r="I88" s="22"/>
      <c r="J88" s="22"/>
      <c r="K88" s="22"/>
      <c r="L88" s="22"/>
      <c r="M88" s="22"/>
    </row>
    <row r="89" spans="3:13" ht="15" x14ac:dyDescent="0.25">
      <c r="C89" s="21"/>
      <c r="D89" s="21"/>
      <c r="E89" s="21"/>
      <c r="F89" s="22"/>
      <c r="G89" s="63"/>
      <c r="H89" s="22"/>
      <c r="I89" s="22"/>
      <c r="J89" s="22"/>
      <c r="K89" s="22"/>
      <c r="L89" s="22"/>
      <c r="M89" s="22"/>
    </row>
    <row r="90" spans="3:13" ht="15" x14ac:dyDescent="0.25">
      <c r="C90" s="21"/>
      <c r="D90" s="21"/>
      <c r="E90" s="21"/>
      <c r="F90" s="22"/>
      <c r="G90" s="63"/>
      <c r="H90" s="22"/>
      <c r="I90" s="22"/>
      <c r="J90" s="22"/>
      <c r="K90" s="22"/>
      <c r="L90" s="22"/>
      <c r="M90" s="22"/>
    </row>
    <row r="91" spans="3:13" ht="15" x14ac:dyDescent="0.25">
      <c r="C91" s="21"/>
      <c r="D91" s="21"/>
      <c r="E91" s="21"/>
      <c r="F91" s="22"/>
      <c r="G91" s="63"/>
      <c r="H91" s="22"/>
      <c r="I91" s="22"/>
      <c r="J91" s="22"/>
      <c r="K91" s="22"/>
      <c r="L91" s="22"/>
      <c r="M91" s="22"/>
    </row>
    <row r="92" spans="3:13" s="64" customFormat="1" ht="15" x14ac:dyDescent="0.25">
      <c r="C92" s="153"/>
      <c r="D92" s="153"/>
      <c r="E92" s="153"/>
      <c r="G92" s="154"/>
    </row>
    <row r="93" spans="3:13" s="64" customFormat="1" x14ac:dyDescent="0.35">
      <c r="C93" s="153"/>
      <c r="D93" s="153"/>
      <c r="E93" s="153"/>
      <c r="G93" s="154"/>
    </row>
  </sheetData>
  <sheetProtection password="CDCE" sheet="1" objects="1" scenarios="1"/>
  <mergeCells count="95">
    <mergeCell ref="L13:L14"/>
    <mergeCell ref="C13:C26"/>
    <mergeCell ref="C6:E6"/>
    <mergeCell ref="F6:G6"/>
    <mergeCell ref="H6:I6"/>
    <mergeCell ref="J6:K6"/>
    <mergeCell ref="L6:M6"/>
    <mergeCell ref="L7:M9"/>
    <mergeCell ref="C7:C12"/>
    <mergeCell ref="D7:E9"/>
    <mergeCell ref="F7:G9"/>
    <mergeCell ref="H7:I9"/>
    <mergeCell ref="D10:E12"/>
    <mergeCell ref="F10:G12"/>
    <mergeCell ref="H10:I12"/>
    <mergeCell ref="J7:K9"/>
    <mergeCell ref="J10:K12"/>
    <mergeCell ref="E15:E16"/>
    <mergeCell ref="D13:D19"/>
    <mergeCell ref="E13:E14"/>
    <mergeCell ref="F13:F14"/>
    <mergeCell ref="G13:G14"/>
    <mergeCell ref="E17:E18"/>
    <mergeCell ref="F17:F18"/>
    <mergeCell ref="G17:G18"/>
    <mergeCell ref="F15:F16"/>
    <mergeCell ref="G15:G16"/>
    <mergeCell ref="J13:J14"/>
    <mergeCell ref="K13:K14"/>
    <mergeCell ref="I24:I25"/>
    <mergeCell ref="H22:H23"/>
    <mergeCell ref="I22:I23"/>
    <mergeCell ref="H13:H14"/>
    <mergeCell ref="I13:I14"/>
    <mergeCell ref="D20:D26"/>
    <mergeCell ref="E20:E21"/>
    <mergeCell ref="F20:F21"/>
    <mergeCell ref="G20:G21"/>
    <mergeCell ref="H20:H21"/>
    <mergeCell ref="E22:E23"/>
    <mergeCell ref="F22:F23"/>
    <mergeCell ref="G22:G23"/>
    <mergeCell ref="H24:H25"/>
    <mergeCell ref="F26:G26"/>
    <mergeCell ref="E24:E25"/>
    <mergeCell ref="F24:F25"/>
    <mergeCell ref="G24:G25"/>
    <mergeCell ref="C1:D1"/>
    <mergeCell ref="C27:C28"/>
    <mergeCell ref="L19:M19"/>
    <mergeCell ref="L26:M26"/>
    <mergeCell ref="J24:J25"/>
    <mergeCell ref="K24:K25"/>
    <mergeCell ref="L24:L25"/>
    <mergeCell ref="M24:M25"/>
    <mergeCell ref="M13:M14"/>
    <mergeCell ref="J15:J16"/>
    <mergeCell ref="K15:K16"/>
    <mergeCell ref="L15:L16"/>
    <mergeCell ref="M17:M18"/>
    <mergeCell ref="F19:G19"/>
    <mergeCell ref="H19:I19"/>
    <mergeCell ref="I20:I21"/>
    <mergeCell ref="L10:M12"/>
    <mergeCell ref="J22:J23"/>
    <mergeCell ref="K22:K23"/>
    <mergeCell ref="L22:L23"/>
    <mergeCell ref="C31:F31"/>
    <mergeCell ref="J20:J21"/>
    <mergeCell ref="K20:K21"/>
    <mergeCell ref="L20:L21"/>
    <mergeCell ref="M20:M21"/>
    <mergeCell ref="H17:H18"/>
    <mergeCell ref="I17:I18"/>
    <mergeCell ref="J17:J18"/>
    <mergeCell ref="K17:K18"/>
    <mergeCell ref="L17:L18"/>
    <mergeCell ref="H15:H16"/>
    <mergeCell ref="I15:I16"/>
    <mergeCell ref="M15:M16"/>
    <mergeCell ref="M1:O1"/>
    <mergeCell ref="J27:K27"/>
    <mergeCell ref="L27:M27"/>
    <mergeCell ref="D28:E28"/>
    <mergeCell ref="F28:G28"/>
    <mergeCell ref="H28:I28"/>
    <mergeCell ref="J28:K28"/>
    <mergeCell ref="L28:M28"/>
    <mergeCell ref="H26:I26"/>
    <mergeCell ref="D27:E27"/>
    <mergeCell ref="F27:G27"/>
    <mergeCell ref="H27:I27"/>
    <mergeCell ref="M22:M23"/>
    <mergeCell ref="J19:K19"/>
    <mergeCell ref="J26:K26"/>
  </mergeCells>
  <hyperlinks>
    <hyperlink ref="M1:O1" location="'Front Page'!A1" display="Return to Contents"/>
  </hyperlinks>
  <pageMargins left="0.7" right="0.7" top="0.75" bottom="0.75" header="0.3" footer="0.3"/>
  <pageSetup paperSize="9" orientation="portrait" r:id="rId1"/>
  <ignoredErrors>
    <ignoredError sqref="H1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6" r:id="rId4" name="Drop Down 10">
              <controlPr defaultSize="0" autoLine="0" autoPict="0">
                <anchor moveWithCells="1">
                  <from>
                    <xdr:col>2</xdr:col>
                    <xdr:colOff>0</xdr:colOff>
                    <xdr:row>2</xdr:row>
                    <xdr:rowOff>12700</xdr:rowOff>
                  </from>
                  <to>
                    <xdr:col>3</xdr:col>
                    <xdr:colOff>641350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5" name="Drop Down 12">
              <controlPr defaultSize="0" autoLine="0" autoPict="0">
                <anchor moveWithCells="1">
                  <from>
                    <xdr:col>8</xdr:col>
                    <xdr:colOff>527050</xdr:colOff>
                    <xdr:row>29</xdr:row>
                    <xdr:rowOff>107950</xdr:rowOff>
                  </from>
                  <to>
                    <xdr:col>12</xdr:col>
                    <xdr:colOff>266700</xdr:colOff>
                    <xdr:row>31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2"/>
  <sheetViews>
    <sheetView showGridLines="0" tabSelected="1" workbookViewId="0">
      <selection activeCell="H24" sqref="H24:H25"/>
    </sheetView>
  </sheetViews>
  <sheetFormatPr defaultColWidth="0" defaultRowHeight="14.5" zeroHeight="1" x14ac:dyDescent="0.35"/>
  <cols>
    <col min="1" max="1" width="9.1796875" customWidth="1"/>
    <col min="2" max="2" width="30" style="4" customWidth="1"/>
    <col min="3" max="3" width="17.54296875" style="4" customWidth="1"/>
    <col min="4" max="4" width="16.453125" style="4" customWidth="1"/>
    <col min="5" max="5" width="10.81640625" customWidth="1"/>
    <col min="6" max="6" width="10.81640625" style="62" customWidth="1"/>
    <col min="7" max="7" width="10.81640625" customWidth="1"/>
    <col min="8" max="8" width="10.81640625" style="51" customWidth="1"/>
    <col min="9" max="9" width="10.81640625" customWidth="1"/>
    <col min="10" max="10" width="10.81640625" style="51" customWidth="1"/>
    <col min="11" max="11" width="10.81640625" customWidth="1"/>
    <col min="12" max="12" width="10.81640625" style="51" customWidth="1"/>
    <col min="13" max="14" width="9.1796875" customWidth="1"/>
    <col min="15" max="17" width="0" hidden="1" customWidth="1"/>
    <col min="18" max="16384" width="9.1796875" hidden="1"/>
  </cols>
  <sheetData>
    <row r="1" spans="2:13" s="19" customFormat="1" ht="29.5" customHeight="1" x14ac:dyDescent="0.35">
      <c r="B1" s="144" t="s">
        <v>166</v>
      </c>
      <c r="C1" s="142"/>
      <c r="D1" s="142"/>
      <c r="F1" s="143"/>
      <c r="L1" s="297" t="s">
        <v>196</v>
      </c>
      <c r="M1" s="297"/>
    </row>
    <row r="2" spans="2:13" x14ac:dyDescent="0.35">
      <c r="B2" s="5"/>
      <c r="C2" s="5"/>
      <c r="D2" s="5"/>
    </row>
    <row r="3" spans="2:13" x14ac:dyDescent="0.35">
      <c r="B3" s="5"/>
      <c r="C3" s="5"/>
      <c r="D3" s="5"/>
    </row>
    <row r="4" spans="2:13" x14ac:dyDescent="0.35">
      <c r="B4" s="5"/>
      <c r="C4" s="5"/>
      <c r="D4" s="5"/>
    </row>
    <row r="5" spans="2:13" ht="15" thickBot="1" x14ac:dyDescent="0.4"/>
    <row r="6" spans="2:13" s="17" customFormat="1" ht="25.9" customHeight="1" thickTop="1" thickBot="1" x14ac:dyDescent="0.4">
      <c r="B6" s="414"/>
      <c r="C6" s="415"/>
      <c r="D6" s="416"/>
      <c r="E6" s="417" t="s">
        <v>18</v>
      </c>
      <c r="F6" s="418"/>
      <c r="G6" s="417" t="s">
        <v>19</v>
      </c>
      <c r="H6" s="418"/>
      <c r="I6" s="417" t="s">
        <v>20</v>
      </c>
      <c r="J6" s="418"/>
      <c r="K6" s="417" t="s">
        <v>21</v>
      </c>
      <c r="L6" s="418"/>
    </row>
    <row r="7" spans="2:13" ht="10.5" customHeight="1" thickTop="1" thickBot="1" x14ac:dyDescent="0.4">
      <c r="B7" s="419" t="s">
        <v>117</v>
      </c>
      <c r="C7" s="420" t="s">
        <v>47</v>
      </c>
      <c r="D7" s="421"/>
      <c r="E7" s="377">
        <f>Data!G51</f>
        <v>0</v>
      </c>
      <c r="F7" s="378"/>
      <c r="G7" s="377">
        <f>Data!G104</f>
        <v>0</v>
      </c>
      <c r="H7" s="378"/>
      <c r="I7" s="433">
        <f>Data!G156</f>
        <v>60</v>
      </c>
      <c r="J7" s="406"/>
      <c r="K7" s="430">
        <f>Data!G209</f>
        <v>0</v>
      </c>
      <c r="L7" s="378"/>
    </row>
    <row r="8" spans="2:13" ht="10.5" customHeight="1" thickTop="1" thickBot="1" x14ac:dyDescent="0.4">
      <c r="B8" s="419"/>
      <c r="C8" s="422"/>
      <c r="D8" s="423"/>
      <c r="E8" s="379"/>
      <c r="F8" s="380"/>
      <c r="G8" s="379"/>
      <c r="H8" s="380"/>
      <c r="I8" s="407"/>
      <c r="J8" s="408"/>
      <c r="K8" s="379"/>
      <c r="L8" s="380"/>
    </row>
    <row r="9" spans="2:13" ht="10.5" customHeight="1" thickTop="1" thickBot="1" x14ac:dyDescent="0.4">
      <c r="B9" s="419"/>
      <c r="C9" s="422"/>
      <c r="D9" s="423"/>
      <c r="E9" s="381"/>
      <c r="F9" s="382"/>
      <c r="G9" s="381"/>
      <c r="H9" s="382"/>
      <c r="I9" s="409"/>
      <c r="J9" s="410"/>
      <c r="K9" s="381"/>
      <c r="L9" s="382"/>
    </row>
    <row r="10" spans="2:13" ht="10.5" customHeight="1" thickTop="1" thickBot="1" x14ac:dyDescent="0.4">
      <c r="B10" s="419"/>
      <c r="C10" s="420" t="s">
        <v>48</v>
      </c>
      <c r="D10" s="421"/>
      <c r="E10" s="377">
        <f>Data!H51</f>
        <v>0</v>
      </c>
      <c r="F10" s="424"/>
      <c r="G10" s="377">
        <f>Data!H104</f>
        <v>0</v>
      </c>
      <c r="H10" s="378"/>
      <c r="I10" s="433">
        <f>Data!H156</f>
        <v>0</v>
      </c>
      <c r="J10" s="406"/>
      <c r="K10" s="430">
        <f>Data!H209</f>
        <v>0</v>
      </c>
      <c r="L10" s="378"/>
    </row>
    <row r="11" spans="2:13" ht="10.5" customHeight="1" thickTop="1" thickBot="1" x14ac:dyDescent="0.4">
      <c r="B11" s="419"/>
      <c r="C11" s="422"/>
      <c r="D11" s="423"/>
      <c r="E11" s="425"/>
      <c r="F11" s="426"/>
      <c r="G11" s="379"/>
      <c r="H11" s="380"/>
      <c r="I11" s="407"/>
      <c r="J11" s="408"/>
      <c r="K11" s="379"/>
      <c r="L11" s="380"/>
    </row>
    <row r="12" spans="2:13" ht="10.5" customHeight="1" thickTop="1" thickBot="1" x14ac:dyDescent="0.4">
      <c r="B12" s="419"/>
      <c r="C12" s="422"/>
      <c r="D12" s="423"/>
      <c r="E12" s="427"/>
      <c r="F12" s="428"/>
      <c r="G12" s="381"/>
      <c r="H12" s="382"/>
      <c r="I12" s="409"/>
      <c r="J12" s="410"/>
      <c r="K12" s="381"/>
      <c r="L12" s="382"/>
    </row>
    <row r="13" spans="2:13" ht="15" customHeight="1" thickTop="1" x14ac:dyDescent="0.35">
      <c r="B13" s="412" t="s">
        <v>102</v>
      </c>
      <c r="C13" s="396" t="s">
        <v>47</v>
      </c>
      <c r="D13" s="398" t="s">
        <v>104</v>
      </c>
      <c r="E13" s="400">
        <f>Data!J51</f>
        <v>0</v>
      </c>
      <c r="F13" s="392">
        <f>IFERROR(E13/E19,0)</f>
        <v>0</v>
      </c>
      <c r="G13" s="391">
        <f>Data!J104</f>
        <v>0</v>
      </c>
      <c r="H13" s="392">
        <f>IFERROR(G13/G19,0)</f>
        <v>0</v>
      </c>
      <c r="I13" s="389">
        <f>Data!J156</f>
        <v>420</v>
      </c>
      <c r="J13" s="390">
        <f>IFERROR(I13/I19,0)</f>
        <v>0.65015479876160986</v>
      </c>
      <c r="K13" s="391">
        <f>Data!J209</f>
        <v>0</v>
      </c>
      <c r="L13" s="392">
        <f>IFERROR(K13/K19,0)</f>
        <v>0</v>
      </c>
    </row>
    <row r="14" spans="2:13" ht="15" customHeight="1" x14ac:dyDescent="0.35">
      <c r="B14" s="413"/>
      <c r="C14" s="397"/>
      <c r="D14" s="399"/>
      <c r="E14" s="401"/>
      <c r="F14" s="364"/>
      <c r="G14" s="386"/>
      <c r="H14" s="364"/>
      <c r="I14" s="383"/>
      <c r="J14" s="385"/>
      <c r="K14" s="386"/>
      <c r="L14" s="364"/>
    </row>
    <row r="15" spans="2:13" ht="15" customHeight="1" x14ac:dyDescent="0.35">
      <c r="B15" s="413"/>
      <c r="C15" s="397"/>
      <c r="D15" s="399" t="s">
        <v>105</v>
      </c>
      <c r="E15" s="401">
        <f>Data!K51</f>
        <v>0</v>
      </c>
      <c r="F15" s="364">
        <f>IFERROR(E15/E19,0)</f>
        <v>0</v>
      </c>
      <c r="G15" s="386">
        <f>Data!K104</f>
        <v>0</v>
      </c>
      <c r="H15" s="364">
        <f>IFERROR(G15/G19,0)</f>
        <v>0</v>
      </c>
      <c r="I15" s="383">
        <f>Data!K156</f>
        <v>204</v>
      </c>
      <c r="J15" s="385">
        <f>IFERROR(I15/I19,0)</f>
        <v>0.31578947368421051</v>
      </c>
      <c r="K15" s="386">
        <f>Data!K209</f>
        <v>0</v>
      </c>
      <c r="L15" s="364">
        <f>IFERROR(K15/K19,0)</f>
        <v>0</v>
      </c>
    </row>
    <row r="16" spans="2:13" ht="15" customHeight="1" x14ac:dyDescent="0.35">
      <c r="B16" s="413"/>
      <c r="C16" s="397"/>
      <c r="D16" s="399"/>
      <c r="E16" s="401"/>
      <c r="F16" s="364"/>
      <c r="G16" s="386"/>
      <c r="H16" s="364"/>
      <c r="I16" s="383"/>
      <c r="J16" s="385"/>
      <c r="K16" s="386"/>
      <c r="L16" s="364"/>
    </row>
    <row r="17" spans="2:12" ht="15" customHeight="1" x14ac:dyDescent="0.35">
      <c r="B17" s="413"/>
      <c r="C17" s="397"/>
      <c r="D17" s="404" t="s">
        <v>106</v>
      </c>
      <c r="E17" s="401">
        <f>Data!L51</f>
        <v>0</v>
      </c>
      <c r="F17" s="364">
        <f>IFERROR(E17/E19,0)</f>
        <v>0</v>
      </c>
      <c r="G17" s="386">
        <f>Data!L104</f>
        <v>0</v>
      </c>
      <c r="H17" s="364">
        <f>IFERROR(G17/G19,0)</f>
        <v>0</v>
      </c>
      <c r="I17" s="383">
        <f>Data!L156</f>
        <v>22</v>
      </c>
      <c r="J17" s="385">
        <f>IFERROR(I17/I19,0)</f>
        <v>3.4055727554179564E-2</v>
      </c>
      <c r="K17" s="386">
        <f>Data!L209</f>
        <v>0</v>
      </c>
      <c r="L17" s="364">
        <f>IFERROR(K17/K19,0)</f>
        <v>0</v>
      </c>
    </row>
    <row r="18" spans="2:12" ht="15" customHeight="1" x14ac:dyDescent="0.35">
      <c r="B18" s="413"/>
      <c r="C18" s="397"/>
      <c r="D18" s="399"/>
      <c r="E18" s="401"/>
      <c r="F18" s="364"/>
      <c r="G18" s="386"/>
      <c r="H18" s="364"/>
      <c r="I18" s="383"/>
      <c r="J18" s="385"/>
      <c r="K18" s="386"/>
      <c r="L18" s="364"/>
    </row>
    <row r="19" spans="2:12" s="51" customFormat="1" ht="26.25" customHeight="1" thickBot="1" x14ac:dyDescent="0.4">
      <c r="B19" s="413"/>
      <c r="C19" s="411"/>
      <c r="D19" s="66" t="s">
        <v>107</v>
      </c>
      <c r="E19" s="395">
        <f>Data!M51</f>
        <v>0</v>
      </c>
      <c r="F19" s="373"/>
      <c r="G19" s="372">
        <f>Data!M104</f>
        <v>0</v>
      </c>
      <c r="H19" s="373"/>
      <c r="I19" s="374">
        <f>Data!N156</f>
        <v>646</v>
      </c>
      <c r="J19" s="375"/>
      <c r="K19" s="372">
        <f>Data!N209</f>
        <v>0</v>
      </c>
      <c r="L19" s="373"/>
    </row>
    <row r="20" spans="2:12" ht="15" customHeight="1" thickTop="1" x14ac:dyDescent="0.35">
      <c r="B20" s="413"/>
      <c r="C20" s="396" t="s">
        <v>48</v>
      </c>
      <c r="D20" s="398" t="s">
        <v>104</v>
      </c>
      <c r="E20" s="400">
        <f>Data!P51</f>
        <v>0</v>
      </c>
      <c r="F20" s="392">
        <f>IFERROR(E20/E26,0)</f>
        <v>0</v>
      </c>
      <c r="G20" s="391">
        <f>Data!P104</f>
        <v>0</v>
      </c>
      <c r="H20" s="392">
        <f>IFERROR(G20/G26,0)</f>
        <v>0</v>
      </c>
      <c r="I20" s="434">
        <f>Data!P156</f>
        <v>0</v>
      </c>
      <c r="J20" s="390">
        <f>IFERROR(I20/I26,0)</f>
        <v>0</v>
      </c>
      <c r="K20" s="435">
        <f>Data!P209</f>
        <v>0</v>
      </c>
      <c r="L20" s="392">
        <f>IFERROR(K20/K26,0)</f>
        <v>0</v>
      </c>
    </row>
    <row r="21" spans="2:12" ht="15" customHeight="1" x14ac:dyDescent="0.35">
      <c r="B21" s="413"/>
      <c r="C21" s="397"/>
      <c r="D21" s="399"/>
      <c r="E21" s="401"/>
      <c r="F21" s="364"/>
      <c r="G21" s="386"/>
      <c r="H21" s="364"/>
      <c r="I21" s="384"/>
      <c r="J21" s="385"/>
      <c r="K21" s="387"/>
      <c r="L21" s="364"/>
    </row>
    <row r="22" spans="2:12" ht="15" customHeight="1" x14ac:dyDescent="0.35">
      <c r="B22" s="413"/>
      <c r="C22" s="397"/>
      <c r="D22" s="399" t="s">
        <v>105</v>
      </c>
      <c r="E22" s="401">
        <f>Data!Q51</f>
        <v>0</v>
      </c>
      <c r="F22" s="364">
        <f>IFERROR(E22/E26,0)</f>
        <v>0</v>
      </c>
      <c r="G22" s="386">
        <f>Data!Q104</f>
        <v>0</v>
      </c>
      <c r="H22" s="364">
        <f>IFERROR(G22/G26,0)</f>
        <v>0</v>
      </c>
      <c r="I22" s="384">
        <f>Data!Q156</f>
        <v>0</v>
      </c>
      <c r="J22" s="385">
        <f>IFERROR(I22/I26,0)</f>
        <v>0</v>
      </c>
      <c r="K22" s="387">
        <f>Data!Q209</f>
        <v>0</v>
      </c>
      <c r="L22" s="364">
        <f>IFERROR(K22/K26,0)</f>
        <v>0</v>
      </c>
    </row>
    <row r="23" spans="2:12" ht="15" customHeight="1" x14ac:dyDescent="0.35">
      <c r="B23" s="413"/>
      <c r="C23" s="397"/>
      <c r="D23" s="399"/>
      <c r="E23" s="401"/>
      <c r="F23" s="364"/>
      <c r="G23" s="386"/>
      <c r="H23" s="364"/>
      <c r="I23" s="384"/>
      <c r="J23" s="385"/>
      <c r="K23" s="387"/>
      <c r="L23" s="364"/>
    </row>
    <row r="24" spans="2:12" ht="15" customHeight="1" x14ac:dyDescent="0.35">
      <c r="B24" s="413"/>
      <c r="C24" s="397"/>
      <c r="D24" s="404" t="s">
        <v>106</v>
      </c>
      <c r="E24" s="401">
        <f>Data!R51</f>
        <v>0</v>
      </c>
      <c r="F24" s="364">
        <f>IFERROR(E24/E26,0)</f>
        <v>0</v>
      </c>
      <c r="G24" s="386">
        <f>Data!R104</f>
        <v>0</v>
      </c>
      <c r="H24" s="364">
        <f>IFERROR(G24/G26,0)</f>
        <v>0</v>
      </c>
      <c r="I24" s="384">
        <f>Data!R156</f>
        <v>0</v>
      </c>
      <c r="J24" s="385">
        <f>IFERROR(I24/I26,0)</f>
        <v>0</v>
      </c>
      <c r="K24" s="387">
        <f>Data!R209</f>
        <v>0</v>
      </c>
      <c r="L24" s="364">
        <f>IFERROR(K24/K26,0)</f>
        <v>0</v>
      </c>
    </row>
    <row r="25" spans="2:12" ht="15" customHeight="1" x14ac:dyDescent="0.35">
      <c r="B25" s="413"/>
      <c r="C25" s="397"/>
      <c r="D25" s="399"/>
      <c r="E25" s="401"/>
      <c r="F25" s="364"/>
      <c r="G25" s="386"/>
      <c r="H25" s="364"/>
      <c r="I25" s="384"/>
      <c r="J25" s="385"/>
      <c r="K25" s="387"/>
      <c r="L25" s="364"/>
    </row>
    <row r="26" spans="2:12" s="51" customFormat="1" ht="21.75" customHeight="1" thickBot="1" x14ac:dyDescent="0.4">
      <c r="B26" s="413"/>
      <c r="C26" s="397"/>
      <c r="D26" s="115" t="s">
        <v>107</v>
      </c>
      <c r="E26" s="402">
        <f>Data!S51</f>
        <v>0</v>
      </c>
      <c r="F26" s="403"/>
      <c r="G26" s="372">
        <f>Data!S104</f>
        <v>0</v>
      </c>
      <c r="H26" s="373"/>
      <c r="I26" s="429">
        <f>Data!T156</f>
        <v>0</v>
      </c>
      <c r="J26" s="376"/>
      <c r="K26" s="431">
        <f>Data!T209</f>
        <v>0</v>
      </c>
      <c r="L26" s="394"/>
    </row>
    <row r="27" spans="2:12" ht="27.75" customHeight="1" thickTop="1" thickBot="1" x14ac:dyDescent="0.4">
      <c r="B27" s="369" t="s">
        <v>22</v>
      </c>
      <c r="C27" s="369" t="s">
        <v>47</v>
      </c>
      <c r="D27" s="370"/>
      <c r="E27" s="371">
        <f>Data!U51</f>
        <v>0</v>
      </c>
      <c r="F27" s="368"/>
      <c r="G27" s="367">
        <f>Data!U104</f>
        <v>0</v>
      </c>
      <c r="H27" s="368"/>
      <c r="I27" s="365">
        <f>Data!U156</f>
        <v>7.6999999999999999E-2</v>
      </c>
      <c r="J27" s="432"/>
      <c r="K27" s="367">
        <f>Data!U209</f>
        <v>0</v>
      </c>
      <c r="L27" s="368"/>
    </row>
    <row r="28" spans="2:12" ht="24" customHeight="1" thickTop="1" thickBot="1" x14ac:dyDescent="0.4">
      <c r="B28" s="369"/>
      <c r="C28" s="369" t="s">
        <v>48</v>
      </c>
      <c r="D28" s="370"/>
      <c r="E28" s="371">
        <f>Data!V51</f>
        <v>0</v>
      </c>
      <c r="F28" s="368"/>
      <c r="G28" s="367">
        <f>Data!V78</f>
        <v>0</v>
      </c>
      <c r="H28" s="368"/>
      <c r="I28" s="365">
        <f>Data!V156</f>
        <v>0</v>
      </c>
      <c r="J28" s="432"/>
      <c r="K28" s="367">
        <f>Data!V209</f>
        <v>0</v>
      </c>
      <c r="L28" s="368"/>
    </row>
    <row r="29" spans="2:12" ht="15.75" thickTop="1" x14ac:dyDescent="0.25"/>
    <row r="30" spans="2:12" ht="15" x14ac:dyDescent="0.25">
      <c r="B30" s="21"/>
      <c r="C30" s="21"/>
      <c r="D30" s="21"/>
      <c r="E30" s="22"/>
      <c r="F30" s="63"/>
      <c r="G30" s="22"/>
      <c r="H30" s="22"/>
      <c r="I30" s="22"/>
      <c r="J30" s="22"/>
      <c r="K30" s="22"/>
      <c r="L30" s="22"/>
    </row>
    <row r="31" spans="2:12" ht="15" x14ac:dyDescent="0.25">
      <c r="B31" s="388" t="s">
        <v>116</v>
      </c>
      <c r="C31" s="388"/>
      <c r="D31" s="388"/>
      <c r="E31" s="388"/>
      <c r="F31" s="54"/>
      <c r="G31" s="22"/>
      <c r="H31" s="22"/>
      <c r="I31" s="22"/>
      <c r="J31" s="22"/>
      <c r="K31" s="22"/>
      <c r="L31" s="22"/>
    </row>
    <row r="32" spans="2:12" ht="15" x14ac:dyDescent="0.25">
      <c r="B32" s="21"/>
      <c r="C32" s="21"/>
      <c r="D32" s="21"/>
      <c r="E32" s="22"/>
      <c r="F32" s="63"/>
      <c r="G32" s="22"/>
      <c r="H32" s="22"/>
      <c r="I32" s="22"/>
      <c r="J32" s="22"/>
      <c r="K32" s="22"/>
      <c r="L32" s="22"/>
    </row>
    <row r="33" spans="2:12" ht="15" x14ac:dyDescent="0.25">
      <c r="B33" s="21"/>
      <c r="C33" s="21"/>
      <c r="D33" s="21"/>
      <c r="E33" s="22"/>
      <c r="F33" s="63"/>
      <c r="G33" s="22"/>
      <c r="H33" s="22"/>
      <c r="I33" s="22"/>
      <c r="J33" s="22"/>
      <c r="K33" s="22"/>
      <c r="L33" s="22"/>
    </row>
    <row r="34" spans="2:12" ht="15" x14ac:dyDescent="0.25">
      <c r="B34" s="21"/>
      <c r="C34" s="21"/>
      <c r="D34" s="21"/>
      <c r="E34" s="22"/>
      <c r="F34" s="63"/>
      <c r="G34" s="22"/>
      <c r="H34" s="22"/>
      <c r="I34" s="22"/>
      <c r="J34" s="22"/>
      <c r="K34" s="22"/>
      <c r="L34" s="22"/>
    </row>
    <row r="35" spans="2:12" ht="15" x14ac:dyDescent="0.25">
      <c r="B35" s="21"/>
      <c r="C35" s="21"/>
      <c r="D35" s="21"/>
      <c r="E35" s="22"/>
      <c r="F35" s="63"/>
      <c r="G35" s="22"/>
      <c r="H35" s="22"/>
      <c r="I35" s="22"/>
      <c r="J35" s="22"/>
      <c r="K35" s="22"/>
      <c r="L35" s="22"/>
    </row>
    <row r="36" spans="2:12" ht="15" x14ac:dyDescent="0.25">
      <c r="B36" s="21"/>
      <c r="C36" s="21"/>
      <c r="D36" s="21"/>
      <c r="E36" s="22"/>
      <c r="F36" s="63"/>
      <c r="G36" s="22"/>
      <c r="H36" s="22"/>
      <c r="I36" s="22"/>
      <c r="J36" s="22"/>
      <c r="K36" s="22"/>
      <c r="L36" s="22"/>
    </row>
    <row r="37" spans="2:12" ht="15" x14ac:dyDescent="0.25">
      <c r="B37" s="21"/>
      <c r="C37" s="21"/>
      <c r="D37" s="21"/>
      <c r="E37" s="22"/>
      <c r="F37" s="63"/>
      <c r="G37" s="22"/>
      <c r="H37" s="22"/>
      <c r="I37" s="22"/>
      <c r="J37" s="22"/>
      <c r="K37" s="22"/>
      <c r="L37" s="22"/>
    </row>
    <row r="38" spans="2:12" ht="15" x14ac:dyDescent="0.25">
      <c r="B38" s="21"/>
      <c r="C38" s="21"/>
      <c r="D38" s="21"/>
      <c r="E38" s="22"/>
      <c r="F38" s="63"/>
      <c r="G38" s="22"/>
      <c r="H38" s="22"/>
      <c r="I38" s="22"/>
      <c r="J38" s="22"/>
      <c r="K38" s="22"/>
      <c r="L38" s="22"/>
    </row>
    <row r="39" spans="2:12" ht="15" x14ac:dyDescent="0.25">
      <c r="B39" s="21"/>
      <c r="C39" s="21"/>
      <c r="D39" s="21"/>
      <c r="E39" s="22"/>
      <c r="F39" s="63"/>
      <c r="G39" s="22"/>
      <c r="H39" s="22"/>
      <c r="I39" s="22"/>
      <c r="J39" s="22"/>
      <c r="K39" s="22"/>
      <c r="L39" s="22"/>
    </row>
    <row r="40" spans="2:12" ht="15" x14ac:dyDescent="0.25">
      <c r="B40" s="21"/>
      <c r="C40" s="21"/>
      <c r="D40" s="21"/>
      <c r="E40" s="22"/>
      <c r="F40" s="63"/>
      <c r="G40" s="22"/>
      <c r="H40" s="22"/>
      <c r="I40" s="22"/>
      <c r="J40" s="22"/>
      <c r="K40" s="22"/>
      <c r="L40" s="22"/>
    </row>
    <row r="41" spans="2:12" ht="15" x14ac:dyDescent="0.25">
      <c r="B41" s="21"/>
      <c r="C41" s="21"/>
      <c r="D41" s="21"/>
      <c r="E41" s="22"/>
      <c r="F41" s="63"/>
      <c r="G41" s="22"/>
      <c r="H41" s="22"/>
      <c r="I41" s="22"/>
      <c r="J41" s="22"/>
      <c r="K41" s="22"/>
      <c r="L41" s="22"/>
    </row>
    <row r="42" spans="2:12" ht="15" x14ac:dyDescent="0.25">
      <c r="B42" s="21"/>
      <c r="C42" s="21"/>
      <c r="D42" s="21"/>
      <c r="E42" s="22"/>
      <c r="F42" s="63"/>
      <c r="G42" s="22"/>
      <c r="H42" s="22"/>
      <c r="I42" s="22"/>
      <c r="J42" s="22"/>
      <c r="K42" s="22"/>
      <c r="L42" s="22"/>
    </row>
    <row r="43" spans="2:12" ht="15" x14ac:dyDescent="0.25">
      <c r="B43" s="21"/>
      <c r="C43" s="21"/>
      <c r="D43" s="21"/>
      <c r="E43" s="22"/>
      <c r="F43" s="63"/>
      <c r="G43" s="22"/>
      <c r="H43" s="22"/>
      <c r="I43" s="22"/>
      <c r="J43" s="22"/>
      <c r="K43" s="22"/>
      <c r="L43" s="22"/>
    </row>
    <row r="44" spans="2:12" x14ac:dyDescent="0.35">
      <c r="B44" s="21"/>
      <c r="C44" s="21"/>
      <c r="D44" s="21"/>
      <c r="E44" s="22"/>
      <c r="F44" s="63"/>
      <c r="G44" s="22"/>
      <c r="H44" s="22"/>
      <c r="I44" s="22"/>
      <c r="J44" s="22"/>
      <c r="K44" s="22"/>
      <c r="L44" s="22"/>
    </row>
    <row r="45" spans="2:12" x14ac:dyDescent="0.35">
      <c r="B45" s="21"/>
      <c r="C45" s="21"/>
      <c r="D45" s="21"/>
      <c r="E45" s="22"/>
      <c r="F45" s="63"/>
      <c r="G45" s="22"/>
      <c r="H45" s="22"/>
      <c r="I45" s="22"/>
      <c r="J45" s="22"/>
      <c r="K45" s="22"/>
      <c r="L45" s="22"/>
    </row>
    <row r="46" spans="2:12" x14ac:dyDescent="0.35">
      <c r="B46" s="21"/>
      <c r="C46" s="21"/>
      <c r="D46" s="21"/>
      <c r="E46" s="22"/>
      <c r="F46" s="63"/>
      <c r="G46" s="22"/>
      <c r="H46" s="22"/>
      <c r="I46" s="22"/>
      <c r="J46" s="22"/>
      <c r="K46" s="22"/>
      <c r="L46" s="22"/>
    </row>
    <row r="47" spans="2:12" x14ac:dyDescent="0.35">
      <c r="B47" s="21"/>
      <c r="C47" s="21"/>
      <c r="D47" s="21"/>
      <c r="E47" s="22"/>
      <c r="F47" s="63"/>
      <c r="G47" s="22"/>
      <c r="H47" s="22"/>
      <c r="I47" s="22"/>
      <c r="J47" s="22"/>
      <c r="K47" s="22"/>
      <c r="L47" s="22"/>
    </row>
    <row r="48" spans="2:12" x14ac:dyDescent="0.35">
      <c r="B48" s="21"/>
      <c r="C48" s="21"/>
      <c r="D48" s="21"/>
      <c r="E48" s="22"/>
      <c r="F48" s="63"/>
      <c r="G48" s="22"/>
      <c r="H48" s="22"/>
      <c r="I48" s="22"/>
      <c r="J48" s="22"/>
      <c r="K48" s="22"/>
      <c r="L48" s="22"/>
    </row>
    <row r="49" spans="2:14" x14ac:dyDescent="0.35">
      <c r="B49" s="21"/>
      <c r="C49" s="21"/>
      <c r="D49" s="21"/>
      <c r="E49" s="22"/>
      <c r="F49" s="63"/>
      <c r="G49" s="22"/>
      <c r="H49" s="22"/>
      <c r="I49" s="22"/>
      <c r="J49" s="22"/>
      <c r="K49" s="22"/>
      <c r="L49" s="22"/>
    </row>
    <row r="50" spans="2:14" x14ac:dyDescent="0.35">
      <c r="B50" s="21"/>
      <c r="C50" s="21"/>
      <c r="D50" s="21"/>
      <c r="E50" s="22"/>
      <c r="F50" s="63"/>
      <c r="G50" s="22"/>
      <c r="H50" s="22"/>
      <c r="I50" s="22"/>
      <c r="J50" s="22"/>
      <c r="K50" s="22"/>
      <c r="L50" s="22"/>
    </row>
    <row r="51" spans="2:14" x14ac:dyDescent="0.35">
      <c r="B51" s="21"/>
      <c r="C51" s="21"/>
      <c r="D51" s="21"/>
      <c r="E51" s="22"/>
      <c r="F51" s="63"/>
      <c r="G51" s="22"/>
      <c r="H51" s="22"/>
      <c r="I51" s="22"/>
      <c r="J51" s="22"/>
      <c r="K51" s="22"/>
      <c r="L51" s="22"/>
    </row>
    <row r="52" spans="2:14" s="51" customFormat="1" ht="22.5" customHeight="1" x14ac:dyDescent="0.35">
      <c r="B52" s="147" t="s">
        <v>198</v>
      </c>
      <c r="C52" s="22"/>
      <c r="D52" s="21"/>
      <c r="E52" s="21"/>
      <c r="F52" s="22"/>
      <c r="G52" s="63"/>
      <c r="H52" s="22"/>
      <c r="I52" s="22"/>
      <c r="J52" s="22"/>
      <c r="K52" s="22"/>
      <c r="L52" s="22"/>
    </row>
    <row r="53" spans="2:14" x14ac:dyDescent="0.35">
      <c r="B53" s="21"/>
      <c r="C53" s="21"/>
      <c r="D53" s="21"/>
      <c r="E53" s="22"/>
      <c r="F53" s="63"/>
      <c r="G53" s="22"/>
      <c r="H53" s="22"/>
      <c r="I53" s="22"/>
      <c r="J53" s="22"/>
      <c r="K53" s="22"/>
      <c r="L53" s="22"/>
      <c r="M53" s="51"/>
      <c r="N53" s="51"/>
    </row>
    <row r="54" spans="2:14" x14ac:dyDescent="0.35">
      <c r="B54" s="21"/>
      <c r="C54" s="21"/>
      <c r="D54" s="21"/>
      <c r="E54" s="22"/>
      <c r="F54" s="63"/>
      <c r="G54" s="22"/>
      <c r="H54" s="22"/>
      <c r="I54" s="22"/>
      <c r="J54" s="22"/>
      <c r="K54" s="22"/>
      <c r="L54" s="22"/>
    </row>
    <row r="55" spans="2:14" x14ac:dyDescent="0.35">
      <c r="B55" s="21"/>
      <c r="C55" s="21"/>
      <c r="D55" s="21"/>
      <c r="E55" s="22"/>
      <c r="F55" s="63"/>
      <c r="G55" s="22"/>
      <c r="H55" s="22"/>
      <c r="I55" s="22"/>
      <c r="J55" s="22"/>
      <c r="K55" s="22"/>
      <c r="L55" s="22"/>
    </row>
    <row r="56" spans="2:14" x14ac:dyDescent="0.35">
      <c r="B56" s="21"/>
      <c r="C56" s="21"/>
      <c r="D56" s="21"/>
      <c r="E56" s="22"/>
      <c r="F56" s="63"/>
      <c r="G56" s="22"/>
      <c r="H56" s="22"/>
      <c r="I56" s="22"/>
      <c r="J56" s="22"/>
      <c r="K56" s="22"/>
      <c r="L56" s="22"/>
    </row>
    <row r="57" spans="2:14" x14ac:dyDescent="0.35">
      <c r="B57" s="21"/>
      <c r="C57" s="21"/>
      <c r="D57" s="21"/>
      <c r="E57" s="22"/>
      <c r="F57" s="63"/>
      <c r="G57" s="22"/>
      <c r="H57" s="22"/>
      <c r="I57" s="22"/>
      <c r="J57" s="22"/>
      <c r="K57" s="22"/>
      <c r="L57" s="22"/>
    </row>
    <row r="58" spans="2:14" x14ac:dyDescent="0.35">
      <c r="B58" s="21"/>
      <c r="C58" s="21"/>
      <c r="D58" s="21"/>
      <c r="E58" s="22"/>
      <c r="F58" s="63"/>
      <c r="G58" s="22"/>
      <c r="H58" s="22"/>
      <c r="I58" s="22"/>
      <c r="J58" s="22"/>
      <c r="K58" s="22"/>
      <c r="L58" s="22"/>
    </row>
    <row r="59" spans="2:14" x14ac:dyDescent="0.35">
      <c r="B59" s="21"/>
      <c r="C59" s="21"/>
      <c r="D59" s="21"/>
      <c r="E59" s="22"/>
      <c r="F59" s="63"/>
      <c r="G59" s="22"/>
      <c r="H59" s="22"/>
      <c r="I59" s="22"/>
      <c r="J59" s="22"/>
      <c r="K59" s="22"/>
      <c r="L59" s="22"/>
    </row>
    <row r="60" spans="2:14" x14ac:dyDescent="0.35">
      <c r="B60" s="21"/>
      <c r="C60" s="21"/>
      <c r="D60" s="21"/>
      <c r="E60" s="22"/>
      <c r="F60" s="63"/>
      <c r="G60" s="22"/>
      <c r="H60" s="22"/>
      <c r="I60" s="22"/>
      <c r="J60" s="22"/>
      <c r="K60" s="22"/>
      <c r="L60" s="22"/>
    </row>
    <row r="61" spans="2:14" x14ac:dyDescent="0.35">
      <c r="B61" s="21"/>
      <c r="C61" s="21"/>
      <c r="D61" s="21"/>
      <c r="E61" s="22"/>
      <c r="F61" s="63"/>
      <c r="G61" s="22"/>
      <c r="H61" s="22"/>
      <c r="I61" s="22"/>
      <c r="J61" s="22"/>
      <c r="K61" s="22"/>
      <c r="L61" s="22"/>
    </row>
    <row r="62" spans="2:14" x14ac:dyDescent="0.35">
      <c r="B62" s="21"/>
      <c r="C62" s="21"/>
      <c r="D62" s="21"/>
      <c r="E62" s="22"/>
      <c r="F62" s="63"/>
      <c r="G62" s="22"/>
      <c r="H62" s="22"/>
      <c r="I62" s="22"/>
      <c r="J62" s="22"/>
      <c r="K62" s="22"/>
      <c r="L62" s="22"/>
    </row>
    <row r="63" spans="2:14" x14ac:dyDescent="0.35">
      <c r="B63" s="21"/>
      <c r="C63" s="21"/>
      <c r="D63" s="21"/>
      <c r="E63" s="22"/>
      <c r="F63" s="63"/>
      <c r="G63" s="22"/>
      <c r="H63" s="22"/>
      <c r="I63" s="22"/>
      <c r="J63" s="22"/>
      <c r="K63" s="22"/>
      <c r="L63" s="22"/>
    </row>
    <row r="64" spans="2:14" x14ac:dyDescent="0.35">
      <c r="B64" s="21"/>
      <c r="C64" s="21"/>
      <c r="D64" s="21"/>
      <c r="E64" s="22"/>
      <c r="F64" s="63"/>
      <c r="G64" s="22"/>
      <c r="H64" s="22"/>
      <c r="I64" s="22"/>
      <c r="J64" s="22"/>
      <c r="K64" s="22"/>
      <c r="L64" s="22"/>
    </row>
    <row r="65" spans="2:12" x14ac:dyDescent="0.35">
      <c r="B65" s="21"/>
      <c r="C65" s="21"/>
      <c r="D65" s="21"/>
      <c r="E65" s="22"/>
      <c r="F65" s="63"/>
      <c r="G65" s="22"/>
      <c r="H65" s="22"/>
      <c r="I65" s="22"/>
      <c r="J65" s="22"/>
      <c r="K65" s="22"/>
      <c r="L65" s="22"/>
    </row>
    <row r="66" spans="2:12" x14ac:dyDescent="0.35">
      <c r="B66" s="21"/>
      <c r="C66" s="21"/>
      <c r="D66" s="21"/>
      <c r="E66" s="22"/>
      <c r="F66" s="63"/>
      <c r="G66" s="22"/>
      <c r="H66" s="22"/>
      <c r="I66" s="22"/>
      <c r="J66" s="22"/>
      <c r="K66" s="22"/>
      <c r="L66" s="22"/>
    </row>
    <row r="67" spans="2:12" x14ac:dyDescent="0.35">
      <c r="B67" s="21"/>
      <c r="C67" s="21"/>
      <c r="D67" s="21"/>
      <c r="E67" s="22"/>
      <c r="F67" s="63"/>
      <c r="G67" s="22"/>
      <c r="H67" s="22"/>
      <c r="I67" s="22"/>
      <c r="J67" s="22"/>
      <c r="K67" s="22"/>
      <c r="L67" s="22"/>
    </row>
    <row r="68" spans="2:12" x14ac:dyDescent="0.35">
      <c r="B68" s="21"/>
      <c r="C68" s="21"/>
      <c r="D68" s="21"/>
      <c r="E68" s="22"/>
      <c r="F68" s="63"/>
      <c r="G68" s="22"/>
      <c r="H68" s="22"/>
      <c r="I68" s="22"/>
      <c r="J68" s="22"/>
      <c r="K68" s="22"/>
      <c r="L68" s="22"/>
    </row>
    <row r="69" spans="2:12" x14ac:dyDescent="0.35">
      <c r="B69" s="21"/>
      <c r="C69" s="21"/>
      <c r="D69" s="21"/>
      <c r="E69" s="22"/>
      <c r="F69" s="63"/>
      <c r="G69" s="22"/>
      <c r="H69" s="22"/>
      <c r="I69" s="22"/>
      <c r="J69" s="22"/>
      <c r="K69" s="22"/>
      <c r="L69" s="22"/>
    </row>
    <row r="70" spans="2:12" x14ac:dyDescent="0.35">
      <c r="B70" s="21"/>
      <c r="C70" s="21"/>
      <c r="D70" s="21"/>
      <c r="E70" s="22"/>
      <c r="F70" s="63"/>
      <c r="G70" s="22"/>
      <c r="H70" s="22"/>
      <c r="I70" s="22"/>
      <c r="J70" s="22"/>
      <c r="K70" s="22"/>
      <c r="L70" s="22"/>
    </row>
    <row r="71" spans="2:12" x14ac:dyDescent="0.35">
      <c r="B71" s="147" t="s">
        <v>199</v>
      </c>
      <c r="C71" s="21"/>
      <c r="D71" s="21"/>
      <c r="E71" s="22"/>
      <c r="F71" s="63"/>
      <c r="G71" s="22"/>
      <c r="H71" s="22"/>
      <c r="I71" s="22"/>
      <c r="J71" s="22"/>
      <c r="K71" s="22"/>
      <c r="L71" s="22"/>
    </row>
    <row r="72" spans="2:12" x14ac:dyDescent="0.35">
      <c r="B72" s="21"/>
      <c r="C72" s="21"/>
      <c r="D72" s="21"/>
      <c r="E72" s="22"/>
      <c r="F72" s="63"/>
      <c r="G72" s="22"/>
      <c r="H72" s="22"/>
      <c r="I72" s="22"/>
      <c r="J72" s="22"/>
      <c r="K72" s="22"/>
      <c r="L72" s="22"/>
    </row>
    <row r="73" spans="2:12" x14ac:dyDescent="0.35">
      <c r="B73" s="21"/>
      <c r="C73" s="21"/>
      <c r="D73" s="21"/>
      <c r="E73" s="22"/>
      <c r="F73" s="63"/>
      <c r="G73" s="22"/>
      <c r="H73" s="22"/>
      <c r="I73" s="22"/>
      <c r="J73" s="22"/>
      <c r="K73" s="22"/>
      <c r="L73" s="22"/>
    </row>
    <row r="74" spans="2:12" x14ac:dyDescent="0.35">
      <c r="B74" s="21"/>
      <c r="C74" s="21"/>
      <c r="D74" s="21"/>
      <c r="E74" s="22"/>
      <c r="F74" s="63"/>
      <c r="G74" s="22"/>
      <c r="H74" s="22"/>
      <c r="I74" s="22"/>
      <c r="J74" s="22"/>
      <c r="K74" s="22"/>
      <c r="L74" s="22"/>
    </row>
    <row r="75" spans="2:12" x14ac:dyDescent="0.35">
      <c r="B75" s="21"/>
      <c r="C75" s="21"/>
      <c r="D75" s="21"/>
      <c r="E75" s="22"/>
      <c r="F75" s="63"/>
      <c r="G75" s="22"/>
      <c r="H75" s="22"/>
      <c r="I75" s="22"/>
      <c r="J75" s="22"/>
      <c r="K75" s="22"/>
      <c r="L75" s="22"/>
    </row>
    <row r="76" spans="2:12" x14ac:dyDescent="0.35">
      <c r="B76" s="21"/>
      <c r="C76" s="21"/>
      <c r="D76" s="21"/>
      <c r="E76" s="22"/>
      <c r="F76" s="63"/>
      <c r="G76" s="22"/>
      <c r="H76" s="22"/>
      <c r="I76" s="22"/>
      <c r="J76" s="22"/>
      <c r="K76" s="22"/>
      <c r="L76" s="22"/>
    </row>
    <row r="77" spans="2:12" x14ac:dyDescent="0.35">
      <c r="B77" s="21"/>
      <c r="C77" s="21"/>
      <c r="D77" s="21"/>
      <c r="E77" s="22"/>
      <c r="F77" s="63"/>
      <c r="G77" s="22"/>
      <c r="H77" s="22"/>
      <c r="I77" s="22"/>
      <c r="J77" s="22"/>
      <c r="K77" s="22"/>
      <c r="L77" s="22"/>
    </row>
    <row r="78" spans="2:12" x14ac:dyDescent="0.35">
      <c r="B78" s="21"/>
      <c r="C78" s="21"/>
      <c r="D78" s="21"/>
      <c r="E78" s="22"/>
      <c r="F78" s="63"/>
      <c r="G78" s="22"/>
      <c r="H78" s="22"/>
      <c r="I78" s="22"/>
      <c r="J78" s="22"/>
      <c r="K78" s="22"/>
      <c r="L78" s="22"/>
    </row>
    <row r="79" spans="2:12" x14ac:dyDescent="0.35">
      <c r="B79" s="21"/>
      <c r="C79" s="21"/>
      <c r="D79" s="21"/>
      <c r="E79" s="22"/>
      <c r="F79" s="63"/>
      <c r="G79" s="22"/>
      <c r="H79" s="22"/>
      <c r="I79" s="22"/>
      <c r="J79" s="22"/>
      <c r="K79" s="22"/>
      <c r="L79" s="22"/>
    </row>
    <row r="80" spans="2:12" x14ac:dyDescent="0.35">
      <c r="B80" s="21"/>
      <c r="C80" s="21"/>
      <c r="D80" s="21"/>
      <c r="E80" s="22"/>
      <c r="F80" s="63"/>
      <c r="G80" s="22"/>
      <c r="H80" s="22"/>
      <c r="I80" s="22"/>
      <c r="J80" s="22"/>
      <c r="K80" s="22"/>
      <c r="L80" s="22"/>
    </row>
    <row r="81" spans="2:12" x14ac:dyDescent="0.35">
      <c r="B81" s="21"/>
      <c r="C81" s="21"/>
      <c r="D81" s="21"/>
      <c r="E81" s="22"/>
      <c r="F81" s="63"/>
      <c r="G81" s="22"/>
      <c r="H81" s="22"/>
      <c r="I81" s="22"/>
      <c r="J81" s="22"/>
      <c r="K81" s="22"/>
      <c r="L81" s="22"/>
    </row>
    <row r="82" spans="2:12" x14ac:dyDescent="0.35">
      <c r="B82" s="21"/>
      <c r="C82" s="21"/>
      <c r="D82" s="21"/>
      <c r="E82" s="22"/>
      <c r="F82" s="63"/>
      <c r="G82" s="22"/>
      <c r="H82" s="22"/>
      <c r="I82" s="22"/>
      <c r="J82" s="22"/>
      <c r="K82" s="22"/>
      <c r="L82" s="22"/>
    </row>
    <row r="83" spans="2:12" x14ac:dyDescent="0.35">
      <c r="B83" s="21"/>
      <c r="C83" s="21"/>
      <c r="D83" s="21"/>
      <c r="E83" s="22"/>
      <c r="F83" s="63"/>
      <c r="G83" s="22"/>
      <c r="H83" s="22"/>
      <c r="I83" s="22"/>
      <c r="J83" s="22"/>
      <c r="K83" s="22"/>
      <c r="L83" s="22"/>
    </row>
    <row r="84" spans="2:12" x14ac:dyDescent="0.35">
      <c r="B84" s="21"/>
      <c r="C84" s="21"/>
      <c r="D84" s="21"/>
      <c r="E84" s="22"/>
      <c r="F84" s="63"/>
      <c r="G84" s="22"/>
      <c r="H84" s="22"/>
      <c r="I84" s="22"/>
      <c r="J84" s="22"/>
      <c r="K84" s="22"/>
      <c r="L84" s="22"/>
    </row>
    <row r="85" spans="2:12" x14ac:dyDescent="0.35">
      <c r="B85" s="21"/>
      <c r="C85" s="21"/>
      <c r="D85" s="21"/>
      <c r="E85" s="22"/>
      <c r="F85" s="63"/>
      <c r="G85" s="22"/>
      <c r="H85" s="22"/>
      <c r="I85" s="22"/>
      <c r="J85" s="22"/>
      <c r="K85" s="22"/>
      <c r="L85" s="22"/>
    </row>
    <row r="86" spans="2:12" x14ac:dyDescent="0.35">
      <c r="B86" s="21"/>
      <c r="C86" s="21"/>
      <c r="D86" s="21"/>
      <c r="E86" s="22"/>
      <c r="F86" s="63"/>
      <c r="G86" s="22"/>
      <c r="H86" s="22"/>
      <c r="I86" s="22"/>
      <c r="J86" s="22"/>
      <c r="K86" s="22"/>
      <c r="L86" s="22"/>
    </row>
    <row r="87" spans="2:12" x14ac:dyDescent="0.35">
      <c r="B87" s="21"/>
      <c r="C87" s="21"/>
      <c r="D87" s="21"/>
      <c r="E87" s="22"/>
      <c r="F87" s="63"/>
      <c r="G87" s="22"/>
      <c r="H87" s="22"/>
      <c r="I87" s="22"/>
      <c r="J87" s="22"/>
      <c r="K87" s="22"/>
      <c r="L87" s="22"/>
    </row>
    <row r="88" spans="2:12" x14ac:dyDescent="0.35">
      <c r="B88" s="21"/>
      <c r="C88" s="21"/>
      <c r="D88" s="21"/>
      <c r="E88" s="22"/>
      <c r="F88" s="63"/>
      <c r="G88" s="22"/>
      <c r="H88" s="22"/>
      <c r="I88" s="22"/>
      <c r="J88" s="22"/>
      <c r="K88" s="22"/>
      <c r="L88" s="22"/>
    </row>
    <row r="89" spans="2:12" x14ac:dyDescent="0.35">
      <c r="B89" s="21"/>
      <c r="C89" s="21"/>
      <c r="D89" s="21"/>
      <c r="E89" s="22"/>
      <c r="F89" s="63"/>
      <c r="G89" s="22"/>
      <c r="H89" s="22"/>
      <c r="I89" s="22"/>
      <c r="J89" s="22"/>
      <c r="K89" s="22"/>
      <c r="L89" s="22"/>
    </row>
    <row r="90" spans="2:12" x14ac:dyDescent="0.35">
      <c r="B90" s="21"/>
      <c r="C90" s="21"/>
      <c r="D90" s="21"/>
      <c r="E90" s="22"/>
      <c r="F90" s="63"/>
      <c r="G90" s="22"/>
      <c r="H90" s="22"/>
      <c r="I90" s="22"/>
      <c r="J90" s="22"/>
      <c r="K90" s="22"/>
      <c r="L90" s="22"/>
    </row>
    <row r="91" spans="2:12" x14ac:dyDescent="0.35"/>
    <row r="92" spans="2:12" x14ac:dyDescent="0.35"/>
  </sheetData>
  <sheetProtection password="CDCE" sheet="1" objects="1" scenarios="1"/>
  <mergeCells count="94">
    <mergeCell ref="C27:D27"/>
    <mergeCell ref="C28:D28"/>
    <mergeCell ref="E19:F19"/>
    <mergeCell ref="L20:L21"/>
    <mergeCell ref="K20:K21"/>
    <mergeCell ref="J20:J21"/>
    <mergeCell ref="E24:E25"/>
    <mergeCell ref="F24:F25"/>
    <mergeCell ref="G24:G25"/>
    <mergeCell ref="H24:H25"/>
    <mergeCell ref="I24:I25"/>
    <mergeCell ref="J24:J25"/>
    <mergeCell ref="K24:K25"/>
    <mergeCell ref="L24:L25"/>
    <mergeCell ref="C13:C19"/>
    <mergeCell ref="G15:G16"/>
    <mergeCell ref="G20:G21"/>
    <mergeCell ref="K22:K23"/>
    <mergeCell ref="F17:F18"/>
    <mergeCell ref="G17:G18"/>
    <mergeCell ref="H15:H16"/>
    <mergeCell ref="I15:I16"/>
    <mergeCell ref="J15:J16"/>
    <mergeCell ref="K15:K16"/>
    <mergeCell ref="H17:H18"/>
    <mergeCell ref="I17:I18"/>
    <mergeCell ref="J17:J18"/>
    <mergeCell ref="K17:K18"/>
    <mergeCell ref="B31:E31"/>
    <mergeCell ref="B27:B28"/>
    <mergeCell ref="E22:E23"/>
    <mergeCell ref="F22:F23"/>
    <mergeCell ref="G22:G23"/>
    <mergeCell ref="D22:D23"/>
    <mergeCell ref="D24:D25"/>
    <mergeCell ref="C20:C26"/>
    <mergeCell ref="B13:B26"/>
    <mergeCell ref="E13:E14"/>
    <mergeCell ref="F13:F14"/>
    <mergeCell ref="E15:E16"/>
    <mergeCell ref="E17:E18"/>
    <mergeCell ref="D15:D16"/>
    <mergeCell ref="D17:D18"/>
    <mergeCell ref="D20:D21"/>
    <mergeCell ref="E26:F26"/>
    <mergeCell ref="D13:D14"/>
    <mergeCell ref="B6:D6"/>
    <mergeCell ref="B7:B12"/>
    <mergeCell ref="E6:F6"/>
    <mergeCell ref="C7:D9"/>
    <mergeCell ref="C10:D12"/>
    <mergeCell ref="E7:F9"/>
    <mergeCell ref="E10:F12"/>
    <mergeCell ref="E20:E21"/>
    <mergeCell ref="F15:F16"/>
    <mergeCell ref="K6:L6"/>
    <mergeCell ref="K13:K14"/>
    <mergeCell ref="I22:I23"/>
    <mergeCell ref="I20:I21"/>
    <mergeCell ref="L22:L23"/>
    <mergeCell ref="L15:L16"/>
    <mergeCell ref="L17:L18"/>
    <mergeCell ref="L13:L14"/>
    <mergeCell ref="J22:J23"/>
    <mergeCell ref="I13:I14"/>
    <mergeCell ref="J13:J14"/>
    <mergeCell ref="I19:J19"/>
    <mergeCell ref="G13:G14"/>
    <mergeCell ref="H13:H14"/>
    <mergeCell ref="G7:H9"/>
    <mergeCell ref="G10:H12"/>
    <mergeCell ref="I7:J9"/>
    <mergeCell ref="I10:J12"/>
    <mergeCell ref="L1:M1"/>
    <mergeCell ref="G26:H26"/>
    <mergeCell ref="G19:H19"/>
    <mergeCell ref="E27:F27"/>
    <mergeCell ref="E28:F28"/>
    <mergeCell ref="G27:H27"/>
    <mergeCell ref="G28:H28"/>
    <mergeCell ref="H22:H23"/>
    <mergeCell ref="H20:H21"/>
    <mergeCell ref="F20:F21"/>
    <mergeCell ref="I27:J27"/>
    <mergeCell ref="I28:J28"/>
    <mergeCell ref="K27:L27"/>
    <mergeCell ref="K28:L28"/>
    <mergeCell ref="G6:H6"/>
    <mergeCell ref="I6:J6"/>
    <mergeCell ref="I26:J26"/>
    <mergeCell ref="K7:L9"/>
    <mergeCell ref="K10:L12"/>
    <mergeCell ref="K19:L19"/>
    <mergeCell ref="K26:L26"/>
  </mergeCells>
  <hyperlinks>
    <hyperlink ref="L1:M1" location="'Front Page'!A1" display="Return to Contents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9" r:id="rId4" name="Drop Down 3">
              <controlPr defaultSize="0" autoLine="0" autoPict="0">
                <anchor moveWithCells="1">
                  <from>
                    <xdr:col>1</xdr:col>
                    <xdr:colOff>107950</xdr:colOff>
                    <xdr:row>2</xdr:row>
                    <xdr:rowOff>69850</xdr:rowOff>
                  </from>
                  <to>
                    <xdr:col>2</xdr:col>
                    <xdr:colOff>361950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5" name="Drop Down 5">
              <controlPr defaultSize="0" autoLine="0" autoPict="0">
                <anchor moveWithCells="1">
                  <from>
                    <xdr:col>9</xdr:col>
                    <xdr:colOff>107950</xdr:colOff>
                    <xdr:row>29</xdr:row>
                    <xdr:rowOff>69850</xdr:rowOff>
                  </from>
                  <to>
                    <xdr:col>11</xdr:col>
                    <xdr:colOff>400050</xdr:colOff>
                    <xdr:row>31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showGridLines="0" topLeftCell="A7" zoomScaleNormal="100" workbookViewId="0">
      <selection activeCell="A4" sqref="A4:AB36"/>
    </sheetView>
  </sheetViews>
  <sheetFormatPr defaultColWidth="0" defaultRowHeight="0" customHeight="1" zeroHeight="1" x14ac:dyDescent="0.35"/>
  <cols>
    <col min="1" max="1" width="4" style="51" customWidth="1"/>
    <col min="2" max="2" width="39.81640625" style="51" customWidth="1"/>
    <col min="3" max="3" width="11.7265625" style="51" customWidth="1"/>
    <col min="4" max="4" width="7.7265625" style="51" customWidth="1"/>
    <col min="5" max="5" width="10" style="51" customWidth="1"/>
    <col min="6" max="7" width="12" style="51" customWidth="1"/>
    <col min="8" max="8" width="5.1796875" style="253" customWidth="1"/>
    <col min="9" max="9" width="6.81640625" style="51" customWidth="1"/>
    <col min="10" max="10" width="5.1796875" style="253" customWidth="1"/>
    <col min="11" max="11" width="6.81640625" style="51" customWidth="1"/>
    <col min="12" max="12" width="5.1796875" style="253" customWidth="1"/>
    <col min="13" max="13" width="6.81640625" style="51" customWidth="1"/>
    <col min="14" max="14" width="5.1796875" style="253" customWidth="1"/>
    <col min="15" max="15" width="6.81640625" style="51" customWidth="1"/>
    <col min="16" max="16" width="11.54296875" style="51" customWidth="1"/>
    <col min="17" max="17" width="5.1796875" style="253" customWidth="1"/>
    <col min="18" max="18" width="6.81640625" style="51" customWidth="1"/>
    <col min="19" max="19" width="5.1796875" style="253" customWidth="1"/>
    <col min="20" max="20" width="6.81640625" style="51" customWidth="1"/>
    <col min="21" max="21" width="5.1796875" style="253" customWidth="1"/>
    <col min="22" max="22" width="6.81640625" style="51" customWidth="1"/>
    <col min="23" max="23" width="5.1796875" style="253" customWidth="1"/>
    <col min="24" max="24" width="6.81640625" style="51" customWidth="1"/>
    <col min="25" max="25" width="11.54296875" style="51" customWidth="1"/>
    <col min="26" max="27" width="10.7265625" style="51" customWidth="1"/>
    <col min="28" max="28" width="9.1796875" style="51" customWidth="1"/>
    <col min="29" max="30" width="0" style="51" hidden="1" customWidth="1"/>
    <col min="31" max="16384" width="9.1796875" style="51" hidden="1"/>
  </cols>
  <sheetData>
    <row r="1" spans="1:28" ht="35.25" customHeight="1" x14ac:dyDescent="0.35">
      <c r="A1" s="19"/>
      <c r="B1" s="173" t="s">
        <v>204</v>
      </c>
      <c r="C1" s="141"/>
      <c r="D1" s="141"/>
      <c r="E1" s="141"/>
      <c r="F1" s="141"/>
      <c r="G1" s="141"/>
      <c r="H1" s="247"/>
      <c r="I1" s="141"/>
      <c r="J1" s="247"/>
      <c r="K1" s="141"/>
      <c r="L1" s="247"/>
      <c r="M1" s="141"/>
      <c r="N1" s="247"/>
      <c r="O1" s="141"/>
      <c r="P1" s="141"/>
      <c r="Q1" s="247"/>
      <c r="R1" s="141"/>
      <c r="S1" s="247"/>
      <c r="T1" s="141"/>
      <c r="U1" s="247"/>
      <c r="V1" s="141"/>
      <c r="W1" s="247"/>
      <c r="X1" s="141"/>
      <c r="Y1" s="141"/>
      <c r="Z1" s="141"/>
      <c r="AA1" s="141"/>
      <c r="AB1" s="141"/>
    </row>
    <row r="2" spans="1:28" s="64" customFormat="1" ht="5.15" customHeight="1" x14ac:dyDescent="0.35">
      <c r="B2" s="254"/>
      <c r="C2" s="255"/>
      <c r="D2" s="255"/>
      <c r="E2" s="255"/>
      <c r="F2" s="255"/>
      <c r="G2" s="255"/>
      <c r="H2" s="256"/>
      <c r="I2" s="255"/>
      <c r="J2" s="256"/>
      <c r="K2" s="255"/>
      <c r="L2" s="256"/>
      <c r="M2" s="255"/>
      <c r="N2" s="256"/>
      <c r="O2" s="255"/>
      <c r="P2" s="255"/>
      <c r="Q2" s="256"/>
      <c r="R2" s="255"/>
      <c r="S2" s="256"/>
      <c r="T2" s="255"/>
      <c r="U2" s="256"/>
      <c r="V2" s="255"/>
      <c r="W2" s="256"/>
      <c r="X2" s="255"/>
      <c r="Y2" s="255"/>
      <c r="AB2" s="255"/>
    </row>
    <row r="3" spans="1:28" s="168" customFormat="1" ht="31.5" customHeight="1" x14ac:dyDescent="0.45">
      <c r="B3" s="257" t="s">
        <v>196</v>
      </c>
      <c r="C3" s="169"/>
      <c r="D3" s="169"/>
      <c r="E3" s="169"/>
      <c r="F3" s="169"/>
      <c r="H3" s="248"/>
      <c r="I3" s="169"/>
      <c r="J3" s="248"/>
      <c r="K3" s="169"/>
      <c r="L3" s="248"/>
      <c r="M3" s="171"/>
      <c r="N3" s="248"/>
      <c r="O3" s="171"/>
      <c r="P3" s="171"/>
      <c r="Q3" s="248"/>
      <c r="R3" s="171"/>
      <c r="S3" s="248"/>
      <c r="T3" s="171"/>
      <c r="U3" s="248"/>
      <c r="V3" s="171"/>
      <c r="W3" s="248"/>
      <c r="X3" s="171"/>
      <c r="Y3" s="171"/>
      <c r="Z3" s="169"/>
      <c r="AA3" s="172"/>
    </row>
    <row r="4" spans="1:28" ht="35.5" customHeight="1" thickBot="1" x14ac:dyDescent="0.6">
      <c r="B4" s="258" t="s">
        <v>233</v>
      </c>
      <c r="C4" s="23"/>
      <c r="D4" s="23"/>
      <c r="E4" s="23"/>
      <c r="F4" s="65"/>
      <c r="G4" s="23"/>
      <c r="H4" s="249"/>
      <c r="I4" s="23"/>
      <c r="J4" s="249"/>
      <c r="K4" s="23"/>
      <c r="L4" s="249"/>
      <c r="M4" s="24"/>
      <c r="N4" s="249"/>
      <c r="O4" s="24"/>
      <c r="P4" s="24"/>
      <c r="Q4" s="249"/>
      <c r="R4" s="24"/>
      <c r="S4" s="249"/>
      <c r="T4" s="24"/>
      <c r="U4" s="249"/>
      <c r="V4" s="24"/>
      <c r="W4" s="249"/>
      <c r="X4" s="24"/>
      <c r="Y4" s="24"/>
      <c r="Z4" s="23"/>
      <c r="AA4" s="25"/>
    </row>
    <row r="5" spans="1:28" ht="30.75" customHeight="1" thickTop="1" thickBot="1" x14ac:dyDescent="0.4">
      <c r="B5" s="341" t="s">
        <v>53</v>
      </c>
      <c r="C5" s="342" t="s">
        <v>83</v>
      </c>
      <c r="D5" s="342" t="s">
        <v>164</v>
      </c>
      <c r="E5" s="342" t="s">
        <v>84</v>
      </c>
      <c r="F5" s="304" t="s">
        <v>89</v>
      </c>
      <c r="G5" s="305"/>
      <c r="H5" s="304" t="s">
        <v>94</v>
      </c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04" t="s">
        <v>22</v>
      </c>
      <c r="AA5" s="305"/>
    </row>
    <row r="6" spans="1:28" ht="44.15" customHeight="1" thickTop="1" thickBot="1" x14ac:dyDescent="0.4">
      <c r="B6" s="341"/>
      <c r="C6" s="343"/>
      <c r="D6" s="343"/>
      <c r="E6" s="343"/>
      <c r="F6" s="306" t="s">
        <v>92</v>
      </c>
      <c r="G6" s="308" t="s">
        <v>93</v>
      </c>
      <c r="H6" s="304" t="s">
        <v>100</v>
      </c>
      <c r="I6" s="312"/>
      <c r="J6" s="312"/>
      <c r="K6" s="312"/>
      <c r="L6" s="312"/>
      <c r="M6" s="312"/>
      <c r="N6" s="312"/>
      <c r="O6" s="312"/>
      <c r="P6" s="312"/>
      <c r="Q6" s="304" t="s">
        <v>99</v>
      </c>
      <c r="R6" s="312"/>
      <c r="S6" s="312"/>
      <c r="T6" s="312"/>
      <c r="U6" s="312"/>
      <c r="V6" s="312"/>
      <c r="W6" s="312"/>
      <c r="X6" s="312"/>
      <c r="Y6" s="312"/>
      <c r="Z6" s="306" t="s">
        <v>47</v>
      </c>
      <c r="AA6" s="308" t="s">
        <v>82</v>
      </c>
    </row>
    <row r="7" spans="1:28" ht="36" customHeight="1" thickTop="1" thickBot="1" x14ac:dyDescent="0.4">
      <c r="B7" s="341"/>
      <c r="C7" s="344"/>
      <c r="D7" s="344"/>
      <c r="E7" s="344"/>
      <c r="F7" s="307"/>
      <c r="G7" s="309"/>
      <c r="H7" s="436" t="s">
        <v>229</v>
      </c>
      <c r="I7" s="437"/>
      <c r="J7" s="313" t="s">
        <v>96</v>
      </c>
      <c r="K7" s="313"/>
      <c r="L7" s="313" t="s">
        <v>97</v>
      </c>
      <c r="M7" s="313"/>
      <c r="N7" s="310" t="s">
        <v>98</v>
      </c>
      <c r="O7" s="313"/>
      <c r="P7" s="222" t="s">
        <v>230</v>
      </c>
      <c r="Q7" s="436" t="s">
        <v>229</v>
      </c>
      <c r="R7" s="437"/>
      <c r="S7" s="313" t="s">
        <v>96</v>
      </c>
      <c r="T7" s="313"/>
      <c r="U7" s="313" t="s">
        <v>97</v>
      </c>
      <c r="V7" s="313"/>
      <c r="W7" s="310" t="s">
        <v>98</v>
      </c>
      <c r="X7" s="313"/>
      <c r="Y7" s="222" t="s">
        <v>230</v>
      </c>
      <c r="Z7" s="307"/>
      <c r="AA7" s="309"/>
    </row>
    <row r="8" spans="1:28" s="140" customFormat="1" ht="21.75" customHeight="1" thickTop="1" thickBot="1" x14ac:dyDescent="0.4">
      <c r="B8" s="38" t="s">
        <v>154</v>
      </c>
      <c r="C8" s="38" t="s">
        <v>88</v>
      </c>
      <c r="D8" s="93">
        <v>1</v>
      </c>
      <c r="E8" s="38" t="s">
        <v>86</v>
      </c>
      <c r="F8" s="100">
        <f>Data!G137</f>
        <v>60</v>
      </c>
      <c r="G8" s="100">
        <f>Data!H137</f>
        <v>0</v>
      </c>
      <c r="H8" s="49">
        <f>Data!I137</f>
        <v>390</v>
      </c>
      <c r="I8" s="107">
        <f>IFERROR(H8/P8,0)</f>
        <v>0.37644787644787647</v>
      </c>
      <c r="J8" s="101">
        <f>Data!J137</f>
        <v>420</v>
      </c>
      <c r="K8" s="107">
        <f>IFERROR(J8/P8,0)</f>
        <v>0.40540540540540543</v>
      </c>
      <c r="L8" s="101">
        <f>Data!K137</f>
        <v>204</v>
      </c>
      <c r="M8" s="107">
        <f>IFERROR(L8/P8,0)</f>
        <v>0.19691119691119691</v>
      </c>
      <c r="N8" s="101">
        <f>Data!L137</f>
        <v>22</v>
      </c>
      <c r="O8" s="107">
        <f>IFERROR(N8/P8,0)</f>
        <v>2.1235521235521235E-2</v>
      </c>
      <c r="P8" s="241">
        <f>Data!M137</f>
        <v>1036</v>
      </c>
      <c r="Q8" s="49">
        <f>Data!O137</f>
        <v>0</v>
      </c>
      <c r="R8" s="107">
        <f>IFERROR(Q8/Y8,0)</f>
        <v>0</v>
      </c>
      <c r="S8" s="101">
        <f>Data!P137</f>
        <v>0</v>
      </c>
      <c r="T8" s="107">
        <f>IFERROR(S8/Y8,0)</f>
        <v>0</v>
      </c>
      <c r="U8" s="190">
        <f>Data!Q137</f>
        <v>0</v>
      </c>
      <c r="V8" s="107">
        <f>IFERROR(U8/Y8,0)</f>
        <v>0</v>
      </c>
      <c r="W8" s="101">
        <f>Data!R137</f>
        <v>0</v>
      </c>
      <c r="X8" s="107">
        <f>IFERROR(W8/Y8,0)</f>
        <v>0</v>
      </c>
      <c r="Y8" s="241">
        <f>Data!S137</f>
        <v>0</v>
      </c>
      <c r="Z8" s="108">
        <f>Data!U137</f>
        <v>7.6999999999999999E-2</v>
      </c>
      <c r="AA8" s="109">
        <f>Data!V137</f>
        <v>0</v>
      </c>
    </row>
    <row r="9" spans="1:28" s="17" customFormat="1" ht="21.75" customHeight="1" thickTop="1" thickBot="1" x14ac:dyDescent="0.4">
      <c r="B9" s="39" t="s">
        <v>144</v>
      </c>
      <c r="C9" s="39" t="s">
        <v>88</v>
      </c>
      <c r="D9" s="94">
        <v>1</v>
      </c>
      <c r="E9" s="39" t="s">
        <v>86</v>
      </c>
      <c r="F9" s="105">
        <f>Data!G138</f>
        <v>17</v>
      </c>
      <c r="G9" s="114">
        <f>Data!H138</f>
        <v>0</v>
      </c>
      <c r="H9" s="239">
        <f>Data!I138</f>
        <v>225</v>
      </c>
      <c r="I9" s="106">
        <f t="shared" ref="I9:I26" si="0">IFERROR(H9/P9,0)</f>
        <v>0.45546558704453444</v>
      </c>
      <c r="J9" s="103">
        <f>Data!J138</f>
        <v>35</v>
      </c>
      <c r="K9" s="106">
        <f t="shared" ref="K9:K26" si="1">IFERROR(J9/P9,0)</f>
        <v>7.08502024291498E-2</v>
      </c>
      <c r="L9" s="103">
        <f>Data!K138</f>
        <v>44</v>
      </c>
      <c r="M9" s="106">
        <f t="shared" ref="M9:M26" si="2">IFERROR(L9/P9,0)</f>
        <v>8.9068825910931168E-2</v>
      </c>
      <c r="N9" s="103">
        <f>Data!L138</f>
        <v>190</v>
      </c>
      <c r="O9" s="106">
        <f t="shared" ref="O9:O26" si="3">IFERROR(N9/P9,0)</f>
        <v>0.38461538461538464</v>
      </c>
      <c r="P9" s="242">
        <f>Data!M138</f>
        <v>494</v>
      </c>
      <c r="Q9" s="45" t="str">
        <f>Data!O138</f>
        <v>n/a</v>
      </c>
      <c r="R9" s="106">
        <f t="shared" ref="R9:R26" si="4">IFERROR(Q9/Y9,0)</f>
        <v>0</v>
      </c>
      <c r="S9" s="103" t="str">
        <f>Data!P138</f>
        <v>n/a</v>
      </c>
      <c r="T9" s="106">
        <f t="shared" ref="T9:T26" si="5">IFERROR(S9/Y9,0)</f>
        <v>0</v>
      </c>
      <c r="U9" s="191" t="str">
        <f>Data!Q138</f>
        <v>n/a</v>
      </c>
      <c r="V9" s="106">
        <f t="shared" ref="V9:V26" si="6">IFERROR(U9/Y9,0)</f>
        <v>0</v>
      </c>
      <c r="W9" s="103" t="str">
        <f>Data!R138</f>
        <v>n/a</v>
      </c>
      <c r="X9" s="106">
        <f t="shared" ref="X9:X26" si="7">IFERROR(W9/Y9,0)</f>
        <v>0</v>
      </c>
      <c r="Y9" s="242">
        <f>Data!S138</f>
        <v>0</v>
      </c>
      <c r="Z9" s="110">
        <f>Data!U138</f>
        <v>0.16500000000000001</v>
      </c>
      <c r="AA9" s="111" t="str">
        <f>Data!V138</f>
        <v>n/a</v>
      </c>
    </row>
    <row r="10" spans="1:28" s="17" customFormat="1" ht="21.75" customHeight="1" thickTop="1" thickBot="1" x14ac:dyDescent="0.4">
      <c r="B10" s="36" t="s">
        <v>155</v>
      </c>
      <c r="C10" s="36" t="s">
        <v>88</v>
      </c>
      <c r="D10" s="91">
        <v>2</v>
      </c>
      <c r="E10" s="36" t="s">
        <v>86</v>
      </c>
      <c r="F10" s="100">
        <f>Data!G139</f>
        <v>0</v>
      </c>
      <c r="G10" s="113">
        <f>Data!H139</f>
        <v>0</v>
      </c>
      <c r="H10" s="240">
        <f>Data!I139</f>
        <v>0</v>
      </c>
      <c r="I10" s="107">
        <f t="shared" si="0"/>
        <v>0</v>
      </c>
      <c r="J10" s="101">
        <f>Data!J139</f>
        <v>0</v>
      </c>
      <c r="K10" s="107">
        <f t="shared" si="1"/>
        <v>0</v>
      </c>
      <c r="L10" s="101">
        <f>Data!K139</f>
        <v>0</v>
      </c>
      <c r="M10" s="107">
        <f t="shared" si="2"/>
        <v>0</v>
      </c>
      <c r="N10" s="101">
        <f>Data!L139</f>
        <v>0</v>
      </c>
      <c r="O10" s="107">
        <f t="shared" si="3"/>
        <v>0</v>
      </c>
      <c r="P10" s="241">
        <f>Data!M139</f>
        <v>0</v>
      </c>
      <c r="Q10" s="49">
        <f>Data!O139</f>
        <v>0</v>
      </c>
      <c r="R10" s="107">
        <f t="shared" si="4"/>
        <v>0</v>
      </c>
      <c r="S10" s="101">
        <f>Data!P139</f>
        <v>0</v>
      </c>
      <c r="T10" s="107">
        <f t="shared" si="5"/>
        <v>0</v>
      </c>
      <c r="U10" s="190">
        <f>Data!Q139</f>
        <v>0</v>
      </c>
      <c r="V10" s="107">
        <f t="shared" si="6"/>
        <v>0</v>
      </c>
      <c r="W10" s="101">
        <f>Data!R139</f>
        <v>0</v>
      </c>
      <c r="X10" s="107">
        <f t="shared" si="7"/>
        <v>0</v>
      </c>
      <c r="Y10" s="241">
        <f>Data!S139</f>
        <v>0</v>
      </c>
      <c r="Z10" s="108">
        <f>Data!U139</f>
        <v>0</v>
      </c>
      <c r="AA10" s="109">
        <f>Data!V139</f>
        <v>0</v>
      </c>
    </row>
    <row r="11" spans="1:28" s="17" customFormat="1" ht="21.75" customHeight="1" thickTop="1" thickBot="1" x14ac:dyDescent="0.4">
      <c r="B11" s="41" t="s">
        <v>156</v>
      </c>
      <c r="C11" s="41" t="s">
        <v>88</v>
      </c>
      <c r="D11" s="96">
        <v>2</v>
      </c>
      <c r="E11" s="41" t="s">
        <v>86</v>
      </c>
      <c r="F11" s="105" t="str">
        <f>Data!G140</f>
        <v>14-16</v>
      </c>
      <c r="G11" s="114" t="str">
        <f>Data!H140</f>
        <v>14-16</v>
      </c>
      <c r="H11" s="239">
        <f>Data!I140</f>
        <v>2</v>
      </c>
      <c r="I11" s="106">
        <f t="shared" si="0"/>
        <v>0.4</v>
      </c>
      <c r="J11" s="103">
        <f>Data!J140</f>
        <v>3</v>
      </c>
      <c r="K11" s="106">
        <f t="shared" si="1"/>
        <v>0.6</v>
      </c>
      <c r="L11" s="103">
        <f>Data!K140</f>
        <v>0</v>
      </c>
      <c r="M11" s="106">
        <f t="shared" si="2"/>
        <v>0</v>
      </c>
      <c r="N11" s="103">
        <f>Data!L140</f>
        <v>0</v>
      </c>
      <c r="O11" s="106">
        <f t="shared" si="3"/>
        <v>0</v>
      </c>
      <c r="P11" s="242">
        <f>Data!M140</f>
        <v>5</v>
      </c>
      <c r="Q11" s="45">
        <f>Data!O140</f>
        <v>28</v>
      </c>
      <c r="R11" s="106">
        <f t="shared" si="4"/>
        <v>0.33734939759036142</v>
      </c>
      <c r="S11" s="103">
        <f>Data!P140</f>
        <v>43</v>
      </c>
      <c r="T11" s="106">
        <f t="shared" si="5"/>
        <v>0.51807228915662651</v>
      </c>
      <c r="U11" s="191">
        <f>Data!Q140</f>
        <v>12</v>
      </c>
      <c r="V11" s="106">
        <f t="shared" si="6"/>
        <v>0.14457831325301204</v>
      </c>
      <c r="W11" s="103">
        <f>Data!R140</f>
        <v>0</v>
      </c>
      <c r="X11" s="106">
        <f t="shared" si="7"/>
        <v>0</v>
      </c>
      <c r="Y11" s="242">
        <f>Data!S140</f>
        <v>83</v>
      </c>
      <c r="Z11" s="110">
        <f>Data!U140</f>
        <v>0.1</v>
      </c>
      <c r="AA11" s="111">
        <f>Data!V140</f>
        <v>0.1</v>
      </c>
    </row>
    <row r="12" spans="1:28" s="17" customFormat="1" ht="21.75" customHeight="1" thickTop="1" thickBot="1" x14ac:dyDescent="0.3">
      <c r="B12" s="38" t="s">
        <v>157</v>
      </c>
      <c r="C12" s="38" t="s">
        <v>88</v>
      </c>
      <c r="D12" s="93">
        <v>2</v>
      </c>
      <c r="E12" s="38" t="s">
        <v>86</v>
      </c>
      <c r="F12" s="100">
        <f>Data!G141</f>
        <v>0</v>
      </c>
      <c r="G12" s="113">
        <f>Data!H141</f>
        <v>0</v>
      </c>
      <c r="H12" s="240">
        <f>Data!I141</f>
        <v>53</v>
      </c>
      <c r="I12" s="107">
        <f t="shared" si="0"/>
        <v>0.22175732217573221</v>
      </c>
      <c r="J12" s="101">
        <f>Data!J141</f>
        <v>79</v>
      </c>
      <c r="K12" s="107">
        <f t="shared" si="1"/>
        <v>0.33054393305439328</v>
      </c>
      <c r="L12" s="101">
        <f>Data!K141</f>
        <v>87</v>
      </c>
      <c r="M12" s="107">
        <f t="shared" si="2"/>
        <v>0.36401673640167365</v>
      </c>
      <c r="N12" s="101">
        <f>Data!L141</f>
        <v>20</v>
      </c>
      <c r="O12" s="107">
        <f t="shared" si="3"/>
        <v>8.3682008368200833E-2</v>
      </c>
      <c r="P12" s="241">
        <f>Data!M141</f>
        <v>239</v>
      </c>
      <c r="Q12" s="49">
        <f>Data!O141</f>
        <v>24</v>
      </c>
      <c r="R12" s="107">
        <f t="shared" si="4"/>
        <v>0.20512820512820512</v>
      </c>
      <c r="S12" s="101">
        <f>Data!P141</f>
        <v>33</v>
      </c>
      <c r="T12" s="107">
        <f t="shared" si="5"/>
        <v>0.28205128205128205</v>
      </c>
      <c r="U12" s="190">
        <f>Data!Q141</f>
        <v>51</v>
      </c>
      <c r="V12" s="107">
        <f t="shared" si="6"/>
        <v>0.4358974358974359</v>
      </c>
      <c r="W12" s="101">
        <f>Data!R141</f>
        <v>9</v>
      </c>
      <c r="X12" s="107">
        <f t="shared" si="7"/>
        <v>7.6923076923076927E-2</v>
      </c>
      <c r="Y12" s="241">
        <f>Data!S141</f>
        <v>117</v>
      </c>
      <c r="Z12" s="108">
        <f>Data!U141</f>
        <v>0</v>
      </c>
      <c r="AA12" s="109">
        <f>Data!V141</f>
        <v>0</v>
      </c>
    </row>
    <row r="13" spans="1:28" s="17" customFormat="1" ht="21.75" customHeight="1" thickTop="1" thickBot="1" x14ac:dyDescent="0.3">
      <c r="B13" s="39" t="s">
        <v>158</v>
      </c>
      <c r="C13" s="39" t="s">
        <v>88</v>
      </c>
      <c r="D13" s="94">
        <v>2</v>
      </c>
      <c r="E13" s="39" t="s">
        <v>86</v>
      </c>
      <c r="F13" s="105">
        <f>Data!G142</f>
        <v>0</v>
      </c>
      <c r="G13" s="114">
        <f>Data!H142</f>
        <v>0</v>
      </c>
      <c r="H13" s="239">
        <f>Data!I142</f>
        <v>0</v>
      </c>
      <c r="I13" s="106">
        <f t="shared" si="0"/>
        <v>0</v>
      </c>
      <c r="J13" s="103">
        <f>Data!J142</f>
        <v>0</v>
      </c>
      <c r="K13" s="106">
        <f t="shared" si="1"/>
        <v>0</v>
      </c>
      <c r="L13" s="103">
        <f>Data!K142</f>
        <v>0</v>
      </c>
      <c r="M13" s="106">
        <f t="shared" si="2"/>
        <v>0</v>
      </c>
      <c r="N13" s="103">
        <f>Data!L142</f>
        <v>0</v>
      </c>
      <c r="O13" s="106">
        <f t="shared" si="3"/>
        <v>0</v>
      </c>
      <c r="P13" s="242">
        <f>Data!M142</f>
        <v>0</v>
      </c>
      <c r="Q13" s="45">
        <f>Data!O142</f>
        <v>0</v>
      </c>
      <c r="R13" s="106">
        <f t="shared" si="4"/>
        <v>0</v>
      </c>
      <c r="S13" s="103">
        <f>Data!P142</f>
        <v>0</v>
      </c>
      <c r="T13" s="106">
        <f t="shared" si="5"/>
        <v>0</v>
      </c>
      <c r="U13" s="191">
        <f>Data!Q142</f>
        <v>0</v>
      </c>
      <c r="V13" s="106">
        <f t="shared" si="6"/>
        <v>0</v>
      </c>
      <c r="W13" s="103">
        <f>Data!R142</f>
        <v>0</v>
      </c>
      <c r="X13" s="106">
        <f t="shared" si="7"/>
        <v>0</v>
      </c>
      <c r="Y13" s="242">
        <f>Data!S142</f>
        <v>0</v>
      </c>
      <c r="Z13" s="110">
        <f>Data!U142</f>
        <v>0</v>
      </c>
      <c r="AA13" s="111">
        <f>Data!V142</f>
        <v>0</v>
      </c>
    </row>
    <row r="14" spans="1:28" s="17" customFormat="1" ht="21.75" customHeight="1" thickTop="1" thickBot="1" x14ac:dyDescent="0.3">
      <c r="B14" s="38" t="s">
        <v>159</v>
      </c>
      <c r="C14" s="38" t="s">
        <v>88</v>
      </c>
      <c r="D14" s="93">
        <v>2</v>
      </c>
      <c r="E14" s="38" t="s">
        <v>86</v>
      </c>
      <c r="F14" s="100">
        <f>Data!G143</f>
        <v>0</v>
      </c>
      <c r="G14" s="113">
        <f>Data!H143</f>
        <v>0</v>
      </c>
      <c r="H14" s="240">
        <f>Data!I143</f>
        <v>0</v>
      </c>
      <c r="I14" s="107">
        <f t="shared" si="0"/>
        <v>0</v>
      </c>
      <c r="J14" s="101">
        <f>Data!J143</f>
        <v>0</v>
      </c>
      <c r="K14" s="107">
        <f t="shared" si="1"/>
        <v>0</v>
      </c>
      <c r="L14" s="101">
        <f>Data!K143</f>
        <v>0</v>
      </c>
      <c r="M14" s="107">
        <f t="shared" si="2"/>
        <v>0</v>
      </c>
      <c r="N14" s="101">
        <f>Data!L143</f>
        <v>0</v>
      </c>
      <c r="O14" s="107">
        <f t="shared" si="3"/>
        <v>0</v>
      </c>
      <c r="P14" s="241">
        <f>Data!M143</f>
        <v>0</v>
      </c>
      <c r="Q14" s="49">
        <f>Data!O143</f>
        <v>0</v>
      </c>
      <c r="R14" s="107">
        <f t="shared" si="4"/>
        <v>0</v>
      </c>
      <c r="S14" s="101">
        <f>Data!P143</f>
        <v>0</v>
      </c>
      <c r="T14" s="107">
        <f t="shared" si="5"/>
        <v>0</v>
      </c>
      <c r="U14" s="190">
        <f>Data!Q143</f>
        <v>0</v>
      </c>
      <c r="V14" s="107">
        <f t="shared" si="6"/>
        <v>0</v>
      </c>
      <c r="W14" s="101">
        <f>Data!R143</f>
        <v>0</v>
      </c>
      <c r="X14" s="107">
        <f t="shared" si="7"/>
        <v>0</v>
      </c>
      <c r="Y14" s="241">
        <f>Data!S143</f>
        <v>0</v>
      </c>
      <c r="Z14" s="108">
        <f>Data!U143</f>
        <v>0</v>
      </c>
      <c r="AA14" s="109">
        <f>Data!V143</f>
        <v>0</v>
      </c>
    </row>
    <row r="15" spans="1:28" s="17" customFormat="1" ht="21.75" customHeight="1" thickTop="1" thickBot="1" x14ac:dyDescent="0.4">
      <c r="B15" s="39" t="s">
        <v>133</v>
      </c>
      <c r="C15" s="39" t="s">
        <v>88</v>
      </c>
      <c r="D15" s="94">
        <v>2</v>
      </c>
      <c r="E15" s="39" t="s">
        <v>86</v>
      </c>
      <c r="F15" s="105">
        <f>Data!G144</f>
        <v>6</v>
      </c>
      <c r="G15" s="114">
        <f>Data!H144</f>
        <v>4</v>
      </c>
      <c r="H15" s="239">
        <f>Data!I144</f>
        <v>0</v>
      </c>
      <c r="I15" s="106">
        <f t="shared" si="0"/>
        <v>0</v>
      </c>
      <c r="J15" s="103">
        <f>Data!J144</f>
        <v>0</v>
      </c>
      <c r="K15" s="106">
        <f t="shared" si="1"/>
        <v>0</v>
      </c>
      <c r="L15" s="103">
        <f>Data!K144</f>
        <v>0</v>
      </c>
      <c r="M15" s="106">
        <f t="shared" si="2"/>
        <v>0</v>
      </c>
      <c r="N15" s="103">
        <f>Data!L144</f>
        <v>0</v>
      </c>
      <c r="O15" s="106">
        <f t="shared" si="3"/>
        <v>0</v>
      </c>
      <c r="P15" s="242">
        <f>Data!M144</f>
        <v>0</v>
      </c>
      <c r="Q15" s="45">
        <f>Data!O144</f>
        <v>21</v>
      </c>
      <c r="R15" s="106">
        <f t="shared" si="4"/>
        <v>0.6</v>
      </c>
      <c r="S15" s="103">
        <f>Data!P144</f>
        <v>14</v>
      </c>
      <c r="T15" s="106">
        <f t="shared" si="5"/>
        <v>0.4</v>
      </c>
      <c r="U15" s="191">
        <f>Data!Q144</f>
        <v>0</v>
      </c>
      <c r="V15" s="106">
        <f t="shared" si="6"/>
        <v>0</v>
      </c>
      <c r="W15" s="103">
        <f>Data!R144</f>
        <v>0</v>
      </c>
      <c r="X15" s="106">
        <f t="shared" si="7"/>
        <v>0</v>
      </c>
      <c r="Y15" s="242">
        <f>Data!S144</f>
        <v>35</v>
      </c>
      <c r="Z15" s="110">
        <f>Data!U144</f>
        <v>8.4000000000000005E-2</v>
      </c>
      <c r="AA15" s="111">
        <f>Data!V144</f>
        <v>0.06</v>
      </c>
    </row>
    <row r="16" spans="1:28" s="17" customFormat="1" ht="21.75" customHeight="1" thickTop="1" thickBot="1" x14ac:dyDescent="0.4">
      <c r="B16" s="42" t="s">
        <v>148</v>
      </c>
      <c r="C16" s="42" t="s">
        <v>88</v>
      </c>
      <c r="D16" s="97">
        <v>2</v>
      </c>
      <c r="E16" s="42" t="s">
        <v>86</v>
      </c>
      <c r="F16" s="100">
        <f>Data!G145</f>
        <v>28</v>
      </c>
      <c r="G16" s="113">
        <f>Data!H145</f>
        <v>0</v>
      </c>
      <c r="H16" s="240">
        <f>Data!I145</f>
        <v>37</v>
      </c>
      <c r="I16" s="107">
        <f t="shared" si="0"/>
        <v>0.27205882352941174</v>
      </c>
      <c r="J16" s="101">
        <f>Data!J145</f>
        <v>61</v>
      </c>
      <c r="K16" s="107">
        <f t="shared" si="1"/>
        <v>0.4485294117647059</v>
      </c>
      <c r="L16" s="101">
        <f>Data!K145</f>
        <v>38</v>
      </c>
      <c r="M16" s="107">
        <f t="shared" si="2"/>
        <v>0.27941176470588236</v>
      </c>
      <c r="N16" s="101">
        <f>Data!L145</f>
        <v>0</v>
      </c>
      <c r="O16" s="107">
        <f t="shared" si="3"/>
        <v>0</v>
      </c>
      <c r="P16" s="241">
        <f>Data!M145</f>
        <v>136</v>
      </c>
      <c r="Q16" s="49">
        <f>Data!O145</f>
        <v>39</v>
      </c>
      <c r="R16" s="107">
        <f t="shared" si="4"/>
        <v>0.375</v>
      </c>
      <c r="S16" s="101">
        <f>Data!P145</f>
        <v>27</v>
      </c>
      <c r="T16" s="107">
        <f t="shared" si="5"/>
        <v>0.25961538461538464</v>
      </c>
      <c r="U16" s="190">
        <f>Data!Q145</f>
        <v>38</v>
      </c>
      <c r="V16" s="107">
        <f t="shared" si="6"/>
        <v>0.36538461538461536</v>
      </c>
      <c r="W16" s="101">
        <f>Data!R145</f>
        <v>0</v>
      </c>
      <c r="X16" s="107">
        <f t="shared" si="7"/>
        <v>0</v>
      </c>
      <c r="Y16" s="241">
        <f>Data!S145</f>
        <v>104</v>
      </c>
      <c r="Z16" s="108">
        <f>Data!U145</f>
        <v>7.4999999999999997E-2</v>
      </c>
      <c r="AA16" s="109" t="str">
        <f>Data!V145</f>
        <v>N/A</v>
      </c>
    </row>
    <row r="17" spans="2:27" s="17" customFormat="1" ht="21.75" customHeight="1" thickTop="1" thickBot="1" x14ac:dyDescent="0.4">
      <c r="B17" s="39" t="s">
        <v>143</v>
      </c>
      <c r="C17" s="39" t="s">
        <v>88</v>
      </c>
      <c r="D17" s="94">
        <v>2</v>
      </c>
      <c r="E17" s="39" t="s">
        <v>86</v>
      </c>
      <c r="F17" s="105">
        <f>Data!G146</f>
        <v>12</v>
      </c>
      <c r="G17" s="114">
        <f>Data!H146</f>
        <v>4</v>
      </c>
      <c r="H17" s="239">
        <f>Data!I146</f>
        <v>0</v>
      </c>
      <c r="I17" s="106">
        <f t="shared" si="0"/>
        <v>0</v>
      </c>
      <c r="J17" s="103">
        <f>Data!J146</f>
        <v>0</v>
      </c>
      <c r="K17" s="106">
        <f t="shared" si="1"/>
        <v>0</v>
      </c>
      <c r="L17" s="103">
        <f>Data!K146</f>
        <v>0</v>
      </c>
      <c r="M17" s="106">
        <f t="shared" si="2"/>
        <v>0</v>
      </c>
      <c r="N17" s="103">
        <f>Data!L146</f>
        <v>0</v>
      </c>
      <c r="O17" s="106">
        <f t="shared" si="3"/>
        <v>0</v>
      </c>
      <c r="P17" s="242">
        <f>Data!M146</f>
        <v>0</v>
      </c>
      <c r="Q17" s="45">
        <f>Data!O146</f>
        <v>14</v>
      </c>
      <c r="R17" s="106">
        <f t="shared" si="4"/>
        <v>8.9171974522292988E-2</v>
      </c>
      <c r="S17" s="103">
        <f>Data!P146</f>
        <v>37</v>
      </c>
      <c r="T17" s="106">
        <f t="shared" si="5"/>
        <v>0.2356687898089172</v>
      </c>
      <c r="U17" s="191">
        <f>Data!Q146</f>
        <v>98</v>
      </c>
      <c r="V17" s="106">
        <f t="shared" si="6"/>
        <v>0.62420382165605093</v>
      </c>
      <c r="W17" s="103">
        <f>Data!R146</f>
        <v>8</v>
      </c>
      <c r="X17" s="106">
        <f t="shared" si="7"/>
        <v>5.0955414012738856E-2</v>
      </c>
      <c r="Y17" s="242">
        <f>Data!S146</f>
        <v>157</v>
      </c>
      <c r="Z17" s="110">
        <f>Data!U146</f>
        <v>2.9000000000000001E-2</v>
      </c>
      <c r="AA17" s="111">
        <f>Data!V146</f>
        <v>1.6E-2</v>
      </c>
    </row>
    <row r="18" spans="2:27" s="17" customFormat="1" ht="21.75" customHeight="1" thickTop="1" thickBot="1" x14ac:dyDescent="0.4">
      <c r="B18" s="38" t="s">
        <v>160</v>
      </c>
      <c r="C18" s="38" t="s">
        <v>88</v>
      </c>
      <c r="D18" s="93">
        <v>2</v>
      </c>
      <c r="E18" s="38" t="s">
        <v>165</v>
      </c>
      <c r="F18" s="100">
        <f>Data!G147</f>
        <v>7</v>
      </c>
      <c r="G18" s="113">
        <f>Data!H147</f>
        <v>7</v>
      </c>
      <c r="H18" s="240">
        <f>Data!I147</f>
        <v>19</v>
      </c>
      <c r="I18" s="107">
        <f t="shared" si="0"/>
        <v>1</v>
      </c>
      <c r="J18" s="101">
        <f>Data!J147</f>
        <v>0</v>
      </c>
      <c r="K18" s="107">
        <f t="shared" si="1"/>
        <v>0</v>
      </c>
      <c r="L18" s="101">
        <f>Data!K147</f>
        <v>0</v>
      </c>
      <c r="M18" s="107">
        <f t="shared" si="2"/>
        <v>0</v>
      </c>
      <c r="N18" s="101">
        <f>Data!L147</f>
        <v>0</v>
      </c>
      <c r="O18" s="107">
        <f t="shared" si="3"/>
        <v>0</v>
      </c>
      <c r="P18" s="241">
        <f>Data!M147</f>
        <v>19</v>
      </c>
      <c r="Q18" s="49">
        <f>Data!O147</f>
        <v>97</v>
      </c>
      <c r="R18" s="107">
        <f t="shared" si="4"/>
        <v>0.96039603960396036</v>
      </c>
      <c r="S18" s="101">
        <f>Data!P147</f>
        <v>4</v>
      </c>
      <c r="T18" s="107">
        <f t="shared" si="5"/>
        <v>3.9603960396039604E-2</v>
      </c>
      <c r="U18" s="190">
        <f>Data!Q147</f>
        <v>0</v>
      </c>
      <c r="V18" s="107">
        <f t="shared" si="6"/>
        <v>0</v>
      </c>
      <c r="W18" s="101">
        <f>Data!R147</f>
        <v>0</v>
      </c>
      <c r="X18" s="107">
        <f t="shared" si="7"/>
        <v>0</v>
      </c>
      <c r="Y18" s="241">
        <f>Data!S147</f>
        <v>101</v>
      </c>
      <c r="Z18" s="108">
        <f>Data!U147</f>
        <v>0.14000000000000001</v>
      </c>
      <c r="AA18" s="109">
        <f>Data!V147</f>
        <v>6.6199999999999995E-2</v>
      </c>
    </row>
    <row r="19" spans="2:27" s="17" customFormat="1" ht="21.75" customHeight="1" thickTop="1" thickBot="1" x14ac:dyDescent="0.4">
      <c r="B19" s="39" t="s">
        <v>150</v>
      </c>
      <c r="C19" s="39" t="s">
        <v>88</v>
      </c>
      <c r="D19" s="94">
        <v>2</v>
      </c>
      <c r="E19" s="39" t="s">
        <v>87</v>
      </c>
      <c r="F19" s="105">
        <f>Data!G148</f>
        <v>0</v>
      </c>
      <c r="G19" s="114">
        <f>Data!H148</f>
        <v>0</v>
      </c>
      <c r="H19" s="239">
        <f>Data!I148</f>
        <v>0</v>
      </c>
      <c r="I19" s="106">
        <f t="shared" si="0"/>
        <v>0</v>
      </c>
      <c r="J19" s="103">
        <f>Data!J148</f>
        <v>0</v>
      </c>
      <c r="K19" s="106">
        <f t="shared" si="1"/>
        <v>0</v>
      </c>
      <c r="L19" s="103">
        <f>Data!K148</f>
        <v>0</v>
      </c>
      <c r="M19" s="106">
        <f t="shared" si="2"/>
        <v>0</v>
      </c>
      <c r="N19" s="103">
        <f>Data!L148</f>
        <v>0</v>
      </c>
      <c r="O19" s="106">
        <f t="shared" si="3"/>
        <v>0</v>
      </c>
      <c r="P19" s="242">
        <f>Data!M148</f>
        <v>0</v>
      </c>
      <c r="Q19" s="45">
        <f>Data!O148</f>
        <v>0</v>
      </c>
      <c r="R19" s="106">
        <f t="shared" si="4"/>
        <v>0</v>
      </c>
      <c r="S19" s="103">
        <f>Data!P148</f>
        <v>0</v>
      </c>
      <c r="T19" s="106">
        <f t="shared" si="5"/>
        <v>0</v>
      </c>
      <c r="U19" s="191">
        <f>Data!Q148</f>
        <v>0</v>
      </c>
      <c r="V19" s="106">
        <f t="shared" si="6"/>
        <v>0</v>
      </c>
      <c r="W19" s="103">
        <f>Data!R148</f>
        <v>0</v>
      </c>
      <c r="X19" s="106">
        <f t="shared" si="7"/>
        <v>0</v>
      </c>
      <c r="Y19" s="242">
        <f>Data!S148</f>
        <v>0</v>
      </c>
      <c r="Z19" s="110">
        <f>Data!U148</f>
        <v>0</v>
      </c>
      <c r="AA19" s="111">
        <f>Data!V148</f>
        <v>0</v>
      </c>
    </row>
    <row r="20" spans="2:27" s="17" customFormat="1" ht="21.75" customHeight="1" thickTop="1" thickBot="1" x14ac:dyDescent="0.4">
      <c r="B20" s="38" t="s">
        <v>145</v>
      </c>
      <c r="C20" s="38" t="s">
        <v>88</v>
      </c>
      <c r="D20" s="93">
        <v>2</v>
      </c>
      <c r="E20" s="38" t="s">
        <v>87</v>
      </c>
      <c r="F20" s="100">
        <f>Data!G149</f>
        <v>0</v>
      </c>
      <c r="G20" s="113">
        <f>Data!H149</f>
        <v>0</v>
      </c>
      <c r="H20" s="240">
        <f>Data!I149</f>
        <v>0</v>
      </c>
      <c r="I20" s="107">
        <f t="shared" si="0"/>
        <v>0</v>
      </c>
      <c r="J20" s="101">
        <f>Data!J149</f>
        <v>0</v>
      </c>
      <c r="K20" s="107">
        <f t="shared" si="1"/>
        <v>0</v>
      </c>
      <c r="L20" s="101">
        <f>Data!K149</f>
        <v>0</v>
      </c>
      <c r="M20" s="107">
        <f t="shared" si="2"/>
        <v>0</v>
      </c>
      <c r="N20" s="101">
        <f>Data!L149</f>
        <v>0</v>
      </c>
      <c r="O20" s="107">
        <f t="shared" si="3"/>
        <v>0</v>
      </c>
      <c r="P20" s="241">
        <f>Data!M149</f>
        <v>0</v>
      </c>
      <c r="Q20" s="49">
        <f>Data!O149</f>
        <v>0</v>
      </c>
      <c r="R20" s="107">
        <f t="shared" si="4"/>
        <v>0</v>
      </c>
      <c r="S20" s="101">
        <f>Data!P149</f>
        <v>0</v>
      </c>
      <c r="T20" s="107">
        <f t="shared" si="5"/>
        <v>0</v>
      </c>
      <c r="U20" s="190">
        <f>Data!Q149</f>
        <v>0</v>
      </c>
      <c r="V20" s="107">
        <f t="shared" si="6"/>
        <v>0</v>
      </c>
      <c r="W20" s="101">
        <f>Data!R149</f>
        <v>0</v>
      </c>
      <c r="X20" s="107">
        <f t="shared" si="7"/>
        <v>0</v>
      </c>
      <c r="Y20" s="241">
        <f>Data!S149</f>
        <v>0</v>
      </c>
      <c r="Z20" s="108">
        <f>Data!U149</f>
        <v>0</v>
      </c>
      <c r="AA20" s="109">
        <f>Data!V149</f>
        <v>0</v>
      </c>
    </row>
    <row r="21" spans="2:27" s="17" customFormat="1" ht="21.75" customHeight="1" thickTop="1" thickBot="1" x14ac:dyDescent="0.4">
      <c r="B21" s="39" t="s">
        <v>141</v>
      </c>
      <c r="C21" s="39" t="s">
        <v>88</v>
      </c>
      <c r="D21" s="94">
        <v>2</v>
      </c>
      <c r="E21" s="39" t="s">
        <v>87</v>
      </c>
      <c r="F21" s="105">
        <f>Data!G150</f>
        <v>91</v>
      </c>
      <c r="G21" s="114">
        <f>Data!H150</f>
        <v>87</v>
      </c>
      <c r="H21" s="239">
        <f>Data!I150</f>
        <v>19</v>
      </c>
      <c r="I21" s="106">
        <f t="shared" si="0"/>
        <v>0.34545454545454546</v>
      </c>
      <c r="J21" s="103">
        <f>Data!J150</f>
        <v>25</v>
      </c>
      <c r="K21" s="106">
        <f t="shared" si="1"/>
        <v>0.45454545454545453</v>
      </c>
      <c r="L21" s="103">
        <f>Data!K150</f>
        <v>11</v>
      </c>
      <c r="M21" s="106">
        <f t="shared" si="2"/>
        <v>0.2</v>
      </c>
      <c r="N21" s="103">
        <f>Data!L150</f>
        <v>0</v>
      </c>
      <c r="O21" s="106">
        <f t="shared" si="3"/>
        <v>0</v>
      </c>
      <c r="P21" s="242">
        <f>Data!M150</f>
        <v>55</v>
      </c>
      <c r="Q21" s="45">
        <f>Data!O150</f>
        <v>39</v>
      </c>
      <c r="R21" s="106">
        <f t="shared" si="4"/>
        <v>0.61904761904761907</v>
      </c>
      <c r="S21" s="103">
        <f>Data!P150</f>
        <v>8</v>
      </c>
      <c r="T21" s="106">
        <f t="shared" si="5"/>
        <v>0.12698412698412698</v>
      </c>
      <c r="U21" s="191">
        <f>Data!Q150</f>
        <v>16</v>
      </c>
      <c r="V21" s="106">
        <f t="shared" si="6"/>
        <v>0.25396825396825395</v>
      </c>
      <c r="W21" s="103">
        <f>Data!R150</f>
        <v>0</v>
      </c>
      <c r="X21" s="106">
        <f t="shared" si="7"/>
        <v>0</v>
      </c>
      <c r="Y21" s="242">
        <f>Data!S150</f>
        <v>63</v>
      </c>
      <c r="Z21" s="110">
        <f>Data!U150</f>
        <v>0</v>
      </c>
      <c r="AA21" s="111">
        <f>Data!V150</f>
        <v>0</v>
      </c>
    </row>
    <row r="22" spans="2:27" s="17" customFormat="1" ht="21.75" customHeight="1" thickTop="1" thickBot="1" x14ac:dyDescent="0.4">
      <c r="B22" s="42" t="s">
        <v>161</v>
      </c>
      <c r="C22" s="42" t="s">
        <v>88</v>
      </c>
      <c r="D22" s="97">
        <v>2</v>
      </c>
      <c r="E22" s="42" t="s">
        <v>87</v>
      </c>
      <c r="F22" s="100">
        <f>Data!G151</f>
        <v>67</v>
      </c>
      <c r="G22" s="113">
        <f>Data!H151</f>
        <v>84</v>
      </c>
      <c r="H22" s="240">
        <f>Data!I151</f>
        <v>1</v>
      </c>
      <c r="I22" s="107">
        <f t="shared" si="0"/>
        <v>0.16666666666666666</v>
      </c>
      <c r="J22" s="101">
        <f>Data!J151</f>
        <v>2</v>
      </c>
      <c r="K22" s="107">
        <f t="shared" si="1"/>
        <v>0.33333333333333331</v>
      </c>
      <c r="L22" s="101">
        <f>Data!K151</f>
        <v>3</v>
      </c>
      <c r="M22" s="107">
        <f t="shared" si="2"/>
        <v>0.5</v>
      </c>
      <c r="N22" s="101">
        <f>Data!L151</f>
        <v>0</v>
      </c>
      <c r="O22" s="107">
        <f t="shared" si="3"/>
        <v>0</v>
      </c>
      <c r="P22" s="241">
        <f>Data!M151</f>
        <v>6</v>
      </c>
      <c r="Q22" s="49">
        <f>Data!O151</f>
        <v>12</v>
      </c>
      <c r="R22" s="107">
        <f t="shared" si="4"/>
        <v>0.54545454545454541</v>
      </c>
      <c r="S22" s="101">
        <f>Data!P151</f>
        <v>4</v>
      </c>
      <c r="T22" s="259">
        <f t="shared" si="5"/>
        <v>0.18181818181818182</v>
      </c>
      <c r="U22" s="190">
        <f>Data!Q151</f>
        <v>6</v>
      </c>
      <c r="V22" s="107">
        <f t="shared" si="6"/>
        <v>0.27272727272727271</v>
      </c>
      <c r="W22" s="101">
        <f>Data!R151</f>
        <v>0</v>
      </c>
      <c r="X22" s="107">
        <f t="shared" si="7"/>
        <v>0</v>
      </c>
      <c r="Y22" s="241">
        <f>Data!S151</f>
        <v>22</v>
      </c>
      <c r="Z22" s="108">
        <f>Data!U151</f>
        <v>0</v>
      </c>
      <c r="AA22" s="109">
        <f>Data!V151</f>
        <v>0</v>
      </c>
    </row>
    <row r="23" spans="2:27" s="17" customFormat="1" ht="21.75" customHeight="1" thickTop="1" thickBot="1" x14ac:dyDescent="0.4">
      <c r="B23" s="43" t="s">
        <v>137</v>
      </c>
      <c r="C23" s="43" t="s">
        <v>88</v>
      </c>
      <c r="D23" s="98">
        <v>2</v>
      </c>
      <c r="E23" s="43" t="s">
        <v>87</v>
      </c>
      <c r="F23" s="105">
        <f>Data!G152</f>
        <v>5</v>
      </c>
      <c r="G23" s="114">
        <f>Data!H152</f>
        <v>12</v>
      </c>
      <c r="H23" s="45">
        <f>Data!I152</f>
        <v>10</v>
      </c>
      <c r="I23" s="106">
        <f t="shared" si="0"/>
        <v>0.52631578947368418</v>
      </c>
      <c r="J23" s="103">
        <f>Data!J152</f>
        <v>1</v>
      </c>
      <c r="K23" s="106">
        <f t="shared" si="1"/>
        <v>5.2631578947368418E-2</v>
      </c>
      <c r="L23" s="103">
        <f>Data!K152</f>
        <v>8</v>
      </c>
      <c r="M23" s="106">
        <f t="shared" si="2"/>
        <v>0.42105263157894735</v>
      </c>
      <c r="N23" s="103">
        <f>Data!L152</f>
        <v>0</v>
      </c>
      <c r="O23" s="106">
        <f t="shared" si="3"/>
        <v>0</v>
      </c>
      <c r="P23" s="242">
        <f>Data!M152</f>
        <v>19</v>
      </c>
      <c r="Q23" s="45">
        <f>Data!O152</f>
        <v>19</v>
      </c>
      <c r="R23" s="106">
        <f t="shared" si="4"/>
        <v>0.55882352941176472</v>
      </c>
      <c r="S23" s="103">
        <f>Data!P152</f>
        <v>3</v>
      </c>
      <c r="T23" s="106">
        <f t="shared" si="5"/>
        <v>8.8235294117647065E-2</v>
      </c>
      <c r="U23" s="192">
        <f>Data!Q152</f>
        <v>6</v>
      </c>
      <c r="V23" s="106">
        <f t="shared" si="6"/>
        <v>0.17647058823529413</v>
      </c>
      <c r="W23" s="103">
        <f>Data!R152</f>
        <v>6</v>
      </c>
      <c r="X23" s="106">
        <f t="shared" si="7"/>
        <v>0.17647058823529413</v>
      </c>
      <c r="Y23" s="242">
        <f>Data!S152</f>
        <v>34</v>
      </c>
      <c r="Z23" s="110">
        <f>Data!U152</f>
        <v>0.19400000000000001</v>
      </c>
      <c r="AA23" s="111">
        <f>Data!V152</f>
        <v>9.2600000000000002E-2</v>
      </c>
    </row>
    <row r="24" spans="2:27" s="17" customFormat="1" ht="21.75" customHeight="1" thickTop="1" thickBot="1" x14ac:dyDescent="0.3">
      <c r="B24" s="44" t="s">
        <v>138</v>
      </c>
      <c r="C24" s="44" t="s">
        <v>88</v>
      </c>
      <c r="D24" s="99">
        <v>2</v>
      </c>
      <c r="E24" s="44" t="s">
        <v>87</v>
      </c>
      <c r="F24" s="100">
        <f>Data!G153</f>
        <v>14</v>
      </c>
      <c r="G24" s="113">
        <f>Data!H153</f>
        <v>32</v>
      </c>
      <c r="H24" s="49">
        <f>Data!I153</f>
        <v>10</v>
      </c>
      <c r="I24" s="107">
        <f t="shared" si="0"/>
        <v>0.38461538461538464</v>
      </c>
      <c r="J24" s="101">
        <f>Data!J153</f>
        <v>13</v>
      </c>
      <c r="K24" s="107">
        <f t="shared" si="1"/>
        <v>0.5</v>
      </c>
      <c r="L24" s="101">
        <f>Data!K153</f>
        <v>1</v>
      </c>
      <c r="M24" s="107">
        <f t="shared" si="2"/>
        <v>3.8461538461538464E-2</v>
      </c>
      <c r="N24" s="101">
        <f>Data!L153</f>
        <v>2</v>
      </c>
      <c r="O24" s="107">
        <f t="shared" si="3"/>
        <v>7.6923076923076927E-2</v>
      </c>
      <c r="P24" s="241">
        <f>Data!M153</f>
        <v>26</v>
      </c>
      <c r="Q24" s="49">
        <f>Data!O153</f>
        <v>31</v>
      </c>
      <c r="R24" s="107">
        <f t="shared" si="4"/>
        <v>0.60784313725490191</v>
      </c>
      <c r="S24" s="101">
        <f>Data!P153</f>
        <v>13</v>
      </c>
      <c r="T24" s="107">
        <f t="shared" si="5"/>
        <v>0.25490196078431371</v>
      </c>
      <c r="U24" s="190">
        <f>Data!Q153</f>
        <v>7</v>
      </c>
      <c r="V24" s="107">
        <f t="shared" si="6"/>
        <v>0.13725490196078433</v>
      </c>
      <c r="W24" s="101">
        <f>Data!R153</f>
        <v>0</v>
      </c>
      <c r="X24" s="107">
        <f t="shared" si="7"/>
        <v>0</v>
      </c>
      <c r="Y24" s="241">
        <f>Data!S153</f>
        <v>51</v>
      </c>
      <c r="Z24" s="108">
        <f>Data!U153</f>
        <v>0.114</v>
      </c>
      <c r="AA24" s="109">
        <f>Data!V153</f>
        <v>2.0400000000000001E-2</v>
      </c>
    </row>
    <row r="25" spans="2:27" s="17" customFormat="1" ht="21.75" customHeight="1" thickTop="1" thickBot="1" x14ac:dyDescent="0.3">
      <c r="B25" s="41" t="s">
        <v>152</v>
      </c>
      <c r="C25" s="41" t="s">
        <v>88</v>
      </c>
      <c r="D25" s="96">
        <v>2</v>
      </c>
      <c r="E25" s="41" t="s">
        <v>87</v>
      </c>
      <c r="F25" s="105">
        <f>Data!G154</f>
        <v>0</v>
      </c>
      <c r="G25" s="114">
        <f>Data!H154</f>
        <v>0</v>
      </c>
      <c r="H25" s="45">
        <f>Data!I154</f>
        <v>0</v>
      </c>
      <c r="I25" s="106">
        <f t="shared" si="0"/>
        <v>0</v>
      </c>
      <c r="J25" s="103">
        <f>Data!J154</f>
        <v>0</v>
      </c>
      <c r="K25" s="106">
        <f t="shared" si="1"/>
        <v>0</v>
      </c>
      <c r="L25" s="103">
        <f>Data!K154</f>
        <v>0</v>
      </c>
      <c r="M25" s="106">
        <f t="shared" si="2"/>
        <v>0</v>
      </c>
      <c r="N25" s="103">
        <f>Data!L154</f>
        <v>0</v>
      </c>
      <c r="O25" s="106">
        <f t="shared" si="3"/>
        <v>0</v>
      </c>
      <c r="P25" s="242">
        <f>Data!M154</f>
        <v>0</v>
      </c>
      <c r="Q25" s="45">
        <f>Data!O154</f>
        <v>0</v>
      </c>
      <c r="R25" s="106">
        <f t="shared" si="4"/>
        <v>0</v>
      </c>
      <c r="S25" s="103">
        <f>Data!P154</f>
        <v>0</v>
      </c>
      <c r="T25" s="106">
        <f t="shared" si="5"/>
        <v>0</v>
      </c>
      <c r="U25" s="192">
        <f>Data!Q154</f>
        <v>0</v>
      </c>
      <c r="V25" s="106">
        <f t="shared" si="6"/>
        <v>0</v>
      </c>
      <c r="W25" s="103">
        <f>Data!R154</f>
        <v>0</v>
      </c>
      <c r="X25" s="106">
        <f t="shared" si="7"/>
        <v>0</v>
      </c>
      <c r="Y25" s="242">
        <f>Data!S154</f>
        <v>0</v>
      </c>
      <c r="Z25" s="110">
        <f>Data!U154</f>
        <v>0</v>
      </c>
      <c r="AA25" s="111">
        <f>Data!V154</f>
        <v>0</v>
      </c>
    </row>
    <row r="26" spans="2:27" ht="20.25" customHeight="1" thickTop="1" thickBot="1" x14ac:dyDescent="0.3">
      <c r="B26" s="44" t="s">
        <v>139</v>
      </c>
      <c r="C26" s="44" t="s">
        <v>88</v>
      </c>
      <c r="D26" s="99">
        <v>2</v>
      </c>
      <c r="E26" s="44" t="s">
        <v>87</v>
      </c>
      <c r="F26" s="100">
        <f>Data!G155</f>
        <v>0</v>
      </c>
      <c r="G26" s="113">
        <f>Data!H155</f>
        <v>0</v>
      </c>
      <c r="H26" s="49">
        <f>Data!I155</f>
        <v>0</v>
      </c>
      <c r="I26" s="107">
        <f t="shared" si="0"/>
        <v>0</v>
      </c>
      <c r="J26" s="101">
        <f>Data!J155</f>
        <v>0</v>
      </c>
      <c r="K26" s="107">
        <f t="shared" si="1"/>
        <v>0</v>
      </c>
      <c r="L26" s="101">
        <f>Data!K155</f>
        <v>0</v>
      </c>
      <c r="M26" s="107">
        <f t="shared" si="2"/>
        <v>0</v>
      </c>
      <c r="N26" s="101">
        <f>Data!L155</f>
        <v>0</v>
      </c>
      <c r="O26" s="107">
        <f t="shared" si="3"/>
        <v>0</v>
      </c>
      <c r="P26" s="241">
        <f>Data!M155</f>
        <v>0</v>
      </c>
      <c r="Q26" s="49">
        <f>Data!O155</f>
        <v>0</v>
      </c>
      <c r="R26" s="107">
        <f t="shared" si="4"/>
        <v>0</v>
      </c>
      <c r="S26" s="101">
        <f>Data!P155</f>
        <v>0</v>
      </c>
      <c r="T26" s="107">
        <f t="shared" si="5"/>
        <v>0</v>
      </c>
      <c r="U26" s="193">
        <f>Data!Q155</f>
        <v>0</v>
      </c>
      <c r="V26" s="107">
        <f t="shared" si="6"/>
        <v>0</v>
      </c>
      <c r="W26" s="101">
        <f>Data!R155</f>
        <v>0</v>
      </c>
      <c r="X26" s="107">
        <f t="shared" si="7"/>
        <v>0</v>
      </c>
      <c r="Y26" s="241">
        <f>Data!S155</f>
        <v>0</v>
      </c>
      <c r="Z26" s="108">
        <f>Data!U155</f>
        <v>0</v>
      </c>
      <c r="AA26" s="109">
        <f>Data!V155</f>
        <v>0</v>
      </c>
    </row>
    <row r="27" spans="2:27" ht="15.75" thickTop="1" x14ac:dyDescent="0.25">
      <c r="B27" s="26"/>
      <c r="C27" s="26"/>
      <c r="D27" s="26"/>
      <c r="E27" s="26"/>
      <c r="F27" s="25"/>
      <c r="G27" s="25"/>
      <c r="H27" s="250"/>
      <c r="I27" s="25"/>
      <c r="J27" s="250"/>
      <c r="K27" s="25"/>
      <c r="L27" s="250"/>
      <c r="M27" s="25"/>
      <c r="N27" s="250"/>
      <c r="O27" s="25"/>
      <c r="P27" s="25"/>
      <c r="Q27" s="250"/>
      <c r="R27" s="25"/>
      <c r="S27" s="250"/>
      <c r="T27" s="25"/>
      <c r="U27" s="250"/>
      <c r="V27" s="25"/>
      <c r="W27" s="250"/>
      <c r="X27" s="25"/>
      <c r="Y27" s="25"/>
      <c r="Z27" s="25"/>
      <c r="AA27" s="25"/>
    </row>
    <row r="28" spans="2:27" ht="15.75" thickBot="1" x14ac:dyDescent="0.3">
      <c r="B28" s="26"/>
      <c r="C28" s="26"/>
      <c r="D28" s="26"/>
      <c r="E28" s="26"/>
      <c r="F28" s="25"/>
      <c r="G28" s="25"/>
      <c r="H28" s="250"/>
      <c r="I28" s="25"/>
      <c r="J28" s="250"/>
      <c r="K28" s="25"/>
      <c r="L28" s="250"/>
      <c r="M28" s="25"/>
      <c r="N28" s="250"/>
      <c r="O28" s="25"/>
      <c r="P28" s="25"/>
      <c r="Q28" s="250"/>
      <c r="R28" s="25"/>
      <c r="S28" s="250"/>
      <c r="T28" s="25"/>
      <c r="U28" s="250"/>
      <c r="V28" s="25"/>
      <c r="W28" s="250"/>
      <c r="X28" s="25"/>
      <c r="Y28" s="25"/>
      <c r="Z28" s="25"/>
      <c r="AA28" s="25"/>
    </row>
    <row r="29" spans="2:27" ht="14.5" x14ac:dyDescent="0.35">
      <c r="B29" s="319" t="s">
        <v>186</v>
      </c>
      <c r="C29" s="320" t="s">
        <v>187</v>
      </c>
      <c r="D29" s="321"/>
      <c r="E29" s="322"/>
      <c r="F29" s="340" t="s">
        <v>178</v>
      </c>
      <c r="G29" s="317"/>
      <c r="H29" s="438"/>
      <c r="I29" s="439"/>
      <c r="J29" s="332" t="s">
        <v>184</v>
      </c>
      <c r="K29" s="333"/>
      <c r="L29" s="336" t="s">
        <v>184</v>
      </c>
      <c r="M29" s="337"/>
      <c r="N29" s="300" t="s">
        <v>184</v>
      </c>
      <c r="O29" s="301"/>
      <c r="P29" s="260"/>
      <c r="Q29" s="438"/>
      <c r="R29" s="439"/>
      <c r="S29" s="332" t="s">
        <v>184</v>
      </c>
      <c r="T29" s="333"/>
      <c r="U29" s="336" t="s">
        <v>184</v>
      </c>
      <c r="V29" s="337"/>
      <c r="W29" s="300" t="s">
        <v>184</v>
      </c>
      <c r="X29" s="301"/>
      <c r="Y29" s="262"/>
      <c r="Z29" s="316" t="s">
        <v>181</v>
      </c>
      <c r="AA29" s="317"/>
    </row>
    <row r="30" spans="2:27" ht="14.5" x14ac:dyDescent="0.35">
      <c r="B30" s="319"/>
      <c r="C30" s="323"/>
      <c r="D30" s="324"/>
      <c r="E30" s="325"/>
      <c r="F30" s="314" t="s">
        <v>179</v>
      </c>
      <c r="G30" s="315"/>
      <c r="H30" s="440"/>
      <c r="I30" s="441"/>
      <c r="J30" s="334"/>
      <c r="K30" s="335"/>
      <c r="L30" s="338"/>
      <c r="M30" s="339"/>
      <c r="N30" s="302"/>
      <c r="O30" s="303"/>
      <c r="P30" s="261"/>
      <c r="Q30" s="440"/>
      <c r="R30" s="441"/>
      <c r="S30" s="334"/>
      <c r="T30" s="335"/>
      <c r="U30" s="338"/>
      <c r="V30" s="339"/>
      <c r="W30" s="302"/>
      <c r="X30" s="303"/>
      <c r="Y30" s="263"/>
      <c r="Z30" s="318" t="s">
        <v>182</v>
      </c>
      <c r="AA30" s="315"/>
    </row>
    <row r="31" spans="2:27" ht="15" thickBot="1" x14ac:dyDescent="0.4">
      <c r="B31" s="319"/>
      <c r="C31" s="326"/>
      <c r="D31" s="327"/>
      <c r="E31" s="328"/>
      <c r="F31" s="329" t="s">
        <v>180</v>
      </c>
      <c r="G31" s="330"/>
      <c r="H31" s="442"/>
      <c r="I31" s="299"/>
      <c r="J31" s="298" t="s">
        <v>185</v>
      </c>
      <c r="K31" s="299"/>
      <c r="L31" s="298" t="s">
        <v>185</v>
      </c>
      <c r="M31" s="299"/>
      <c r="N31" s="298" t="s">
        <v>185</v>
      </c>
      <c r="O31" s="299"/>
      <c r="P31" s="181"/>
      <c r="Q31" s="442"/>
      <c r="R31" s="299"/>
      <c r="S31" s="298" t="s">
        <v>185</v>
      </c>
      <c r="T31" s="299"/>
      <c r="U31" s="298" t="s">
        <v>185</v>
      </c>
      <c r="V31" s="299"/>
      <c r="W31" s="298" t="s">
        <v>185</v>
      </c>
      <c r="X31" s="299"/>
      <c r="Y31" s="243"/>
      <c r="Z31" s="331" t="s">
        <v>183</v>
      </c>
      <c r="AA31" s="330"/>
    </row>
    <row r="32" spans="2:27" ht="15" x14ac:dyDescent="0.25">
      <c r="B32" s="27"/>
      <c r="C32" s="27"/>
      <c r="D32" s="27"/>
      <c r="E32" s="27"/>
      <c r="F32" s="28"/>
      <c r="G32" s="28"/>
      <c r="H32" s="251"/>
      <c r="I32" s="28"/>
      <c r="J32" s="251"/>
      <c r="K32" s="28"/>
      <c r="L32" s="251"/>
      <c r="M32" s="28"/>
      <c r="N32" s="251"/>
      <c r="O32" s="28"/>
      <c r="P32" s="28"/>
      <c r="Q32" s="251"/>
      <c r="R32" s="28"/>
      <c r="S32" s="251"/>
      <c r="T32" s="28"/>
      <c r="U32" s="251"/>
      <c r="V32" s="28"/>
      <c r="W32" s="251"/>
      <c r="X32" s="28"/>
      <c r="Y32" s="28"/>
      <c r="Z32" s="28"/>
      <c r="AA32" s="29"/>
    </row>
    <row r="33" spans="2:27" ht="15" x14ac:dyDescent="0.25">
      <c r="B33" s="25"/>
      <c r="C33" s="25"/>
      <c r="D33" s="25"/>
      <c r="E33" s="25"/>
      <c r="F33" s="30">
        <v>10</v>
      </c>
      <c r="G33" s="30">
        <v>10</v>
      </c>
      <c r="H33" s="252">
        <v>10</v>
      </c>
      <c r="I33" s="30"/>
      <c r="J33" s="252">
        <v>10</v>
      </c>
      <c r="K33" s="30">
        <v>10</v>
      </c>
      <c r="L33" s="252">
        <v>10</v>
      </c>
      <c r="M33" s="30"/>
      <c r="N33" s="252"/>
      <c r="O33" s="30"/>
      <c r="P33" s="30"/>
      <c r="Q33" s="252"/>
      <c r="R33" s="30"/>
      <c r="S33" s="252"/>
      <c r="T33" s="30"/>
      <c r="U33" s="252"/>
      <c r="V33" s="30"/>
      <c r="W33" s="252"/>
      <c r="X33" s="30"/>
      <c r="Y33" s="30"/>
      <c r="Z33" s="30"/>
      <c r="AA33" s="25"/>
    </row>
    <row r="34" spans="2:27" ht="15" x14ac:dyDescent="0.25">
      <c r="B34" s="26" t="s">
        <v>80</v>
      </c>
      <c r="C34" s="26"/>
      <c r="D34" s="26"/>
      <c r="E34" s="26"/>
      <c r="F34" s="31"/>
      <c r="G34" s="25"/>
      <c r="H34" s="250"/>
      <c r="I34" s="25"/>
      <c r="J34" s="250"/>
      <c r="K34" s="25"/>
      <c r="L34" s="250"/>
      <c r="M34" s="25"/>
      <c r="N34" s="250"/>
      <c r="O34" s="25"/>
      <c r="P34" s="25"/>
      <c r="Q34" s="250"/>
      <c r="R34" s="25"/>
      <c r="S34" s="250"/>
      <c r="T34" s="25"/>
      <c r="U34" s="250"/>
      <c r="V34" s="25"/>
      <c r="W34" s="250"/>
      <c r="X34" s="25"/>
      <c r="Y34" s="25"/>
      <c r="Z34" s="25"/>
      <c r="AA34" s="25"/>
    </row>
    <row r="35" spans="2:27" ht="15" x14ac:dyDescent="0.25">
      <c r="B35" s="32" t="s">
        <v>81</v>
      </c>
      <c r="C35" s="32"/>
      <c r="D35" s="32"/>
      <c r="E35" s="32"/>
      <c r="F35" s="25"/>
      <c r="G35" s="25"/>
      <c r="H35" s="250"/>
      <c r="I35" s="25"/>
      <c r="J35" s="250"/>
      <c r="K35" s="25"/>
      <c r="L35" s="250"/>
      <c r="M35" s="25"/>
      <c r="N35" s="250"/>
      <c r="O35" s="25"/>
      <c r="P35" s="25"/>
      <c r="Q35" s="250"/>
      <c r="R35" s="25"/>
      <c r="S35" s="250"/>
      <c r="T35" s="25"/>
      <c r="U35" s="250"/>
      <c r="V35" s="25"/>
      <c r="W35" s="250"/>
      <c r="X35" s="25"/>
      <c r="Y35" s="25"/>
      <c r="Z35" s="25"/>
      <c r="AA35" s="25"/>
    </row>
    <row r="36" spans="2:27" ht="15" x14ac:dyDescent="0.25">
      <c r="B36" s="33"/>
      <c r="C36" s="33"/>
      <c r="D36" s="33"/>
      <c r="E36" s="33"/>
      <c r="F36" s="25"/>
      <c r="G36" s="25"/>
      <c r="H36" s="250"/>
      <c r="I36" s="25"/>
      <c r="J36" s="250"/>
      <c r="K36" s="25"/>
      <c r="L36" s="250"/>
      <c r="M36" s="25"/>
      <c r="N36" s="250"/>
      <c r="O36" s="25"/>
      <c r="P36" s="25"/>
      <c r="Q36" s="250"/>
      <c r="R36" s="25"/>
      <c r="S36" s="250"/>
      <c r="T36" s="25"/>
      <c r="U36" s="250"/>
      <c r="V36" s="25"/>
      <c r="W36" s="250"/>
      <c r="X36" s="25"/>
      <c r="Y36" s="25"/>
      <c r="Z36" s="25"/>
      <c r="AA36" s="25"/>
    </row>
    <row r="37" spans="2:27" ht="15" x14ac:dyDescent="0.25"/>
    <row r="38" spans="2:27" ht="15" x14ac:dyDescent="0.25"/>
    <row r="39" spans="2:27" ht="14.5" hidden="1" x14ac:dyDescent="0.35"/>
    <row r="40" spans="2:27" ht="14.5" hidden="1" x14ac:dyDescent="0.35"/>
    <row r="41" spans="2:27" ht="14.5" hidden="1" x14ac:dyDescent="0.35"/>
    <row r="42" spans="2:27" ht="14.5" hidden="1" x14ac:dyDescent="0.35"/>
    <row r="43" spans="2:27" ht="14.5" hidden="1" x14ac:dyDescent="0.35"/>
    <row r="44" spans="2:27" ht="14.5" hidden="1" x14ac:dyDescent="0.35"/>
    <row r="45" spans="2:27" ht="14.5" hidden="1" x14ac:dyDescent="0.35"/>
    <row r="46" spans="2:27" ht="14.5" hidden="1" x14ac:dyDescent="0.35"/>
    <row r="47" spans="2:27" ht="14.5" hidden="1" x14ac:dyDescent="0.35"/>
    <row r="48" spans="2:27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  <row r="63" ht="14.5" hidden="1" x14ac:dyDescent="0.35"/>
  </sheetData>
  <sheetProtection password="CDCE" sheet="1" objects="1" scenarios="1"/>
  <mergeCells count="45">
    <mergeCell ref="Z29:AA29"/>
    <mergeCell ref="F30:G30"/>
    <mergeCell ref="Z30:AA30"/>
    <mergeCell ref="Q31:R31"/>
    <mergeCell ref="S31:T31"/>
    <mergeCell ref="U31:V31"/>
    <mergeCell ref="W31:X31"/>
    <mergeCell ref="Z31:AA31"/>
    <mergeCell ref="J31:K31"/>
    <mergeCell ref="L31:M31"/>
    <mergeCell ref="N31:O31"/>
    <mergeCell ref="U29:V30"/>
    <mergeCell ref="W29:X30"/>
    <mergeCell ref="W7:X7"/>
    <mergeCell ref="B29:B31"/>
    <mergeCell ref="C29:E31"/>
    <mergeCell ref="F29:G29"/>
    <mergeCell ref="H29:I30"/>
    <mergeCell ref="J29:K30"/>
    <mergeCell ref="L29:M30"/>
    <mergeCell ref="N29:O30"/>
    <mergeCell ref="Q29:R30"/>
    <mergeCell ref="S29:T30"/>
    <mergeCell ref="B5:B7"/>
    <mergeCell ref="C5:C7"/>
    <mergeCell ref="D5:D7"/>
    <mergeCell ref="E5:E7"/>
    <mergeCell ref="F31:G31"/>
    <mergeCell ref="H31:I31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6">
    <cfRule type="cellIs" dxfId="79" priority="2" operator="equal">
      <formula>0</formula>
    </cfRule>
    <cfRule type="containsText" dxfId="78" priority="10" operator="containsText" text="N/A">
      <formula>NOT(ISERROR(SEARCH("N/A",F8)))</formula>
    </cfRule>
    <cfRule type="cellIs" dxfId="77" priority="17" operator="lessThan">
      <formula>13</formula>
    </cfRule>
    <cfRule type="cellIs" dxfId="76" priority="18" operator="between">
      <formula>13</formula>
      <formula>18</formula>
    </cfRule>
    <cfRule type="cellIs" dxfId="75" priority="19" operator="greaterThan">
      <formula>18</formula>
    </cfRule>
    <cfRule type="cellIs" dxfId="74" priority="20" operator="greaterThan">
      <formula>18</formula>
    </cfRule>
  </conditionalFormatting>
  <conditionalFormatting sqref="K8:K26 T8:T26">
    <cfRule type="cellIs" dxfId="73" priority="16" operator="greaterThan">
      <formula>0.49</formula>
    </cfRule>
  </conditionalFormatting>
  <conditionalFormatting sqref="V8:V26 M8:M26">
    <cfRule type="cellIs" dxfId="72" priority="15" operator="greaterThan">
      <formula>0.49</formula>
    </cfRule>
  </conditionalFormatting>
  <conditionalFormatting sqref="O8:O26 X8:X26">
    <cfRule type="cellIs" dxfId="71" priority="14" operator="greaterThan">
      <formula>0.49</formula>
    </cfRule>
  </conditionalFormatting>
  <conditionalFormatting sqref="Z8:AA26">
    <cfRule type="cellIs" dxfId="70" priority="1" operator="equal">
      <formula>0</formula>
    </cfRule>
    <cfRule type="cellIs" dxfId="69" priority="11" operator="lessThan">
      <formula>0.1</formula>
    </cfRule>
    <cfRule type="cellIs" dxfId="68" priority="12" operator="between">
      <formula>0.1</formula>
      <formula>0.19</formula>
    </cfRule>
    <cfRule type="cellIs" dxfId="67" priority="13" operator="greaterThan">
      <formula>0.2</formula>
    </cfRule>
  </conditionalFormatting>
  <conditionalFormatting sqref="J8:J26">
    <cfRule type="expression" dxfId="66" priority="9">
      <formula>($J8/$P8*100)&gt;49.49</formula>
    </cfRule>
  </conditionalFormatting>
  <conditionalFormatting sqref="L8:L26">
    <cfRule type="expression" dxfId="65" priority="8">
      <formula>($L8/$P8*100)&gt;49.49</formula>
    </cfRule>
  </conditionalFormatting>
  <conditionalFormatting sqref="N8:N26">
    <cfRule type="expression" dxfId="64" priority="7">
      <formula>($N8/$P8*100)&gt;49.49</formula>
    </cfRule>
  </conditionalFormatting>
  <conditionalFormatting sqref="S8:S26">
    <cfRule type="expression" dxfId="63" priority="6">
      <formula>($S8/$Y8*100)&gt;49.49</formula>
    </cfRule>
  </conditionalFormatting>
  <conditionalFormatting sqref="U8:U26">
    <cfRule type="expression" dxfId="62" priority="5">
      <formula>($U8/$Y8*100)&gt;49.49</formula>
    </cfRule>
  </conditionalFormatting>
  <conditionalFormatting sqref="W8:W26">
    <cfRule type="expression" dxfId="61" priority="4">
      <formula>($W8/$Y8*100)&gt;49.49</formula>
    </cfRule>
  </conditionalFormatting>
  <conditionalFormatting sqref="L9">
    <cfRule type="expression" dxfId="60" priority="3">
      <formula>"$M$9=&gt;.499"</formula>
    </cfRule>
  </conditionalFormatting>
  <hyperlinks>
    <hyperlink ref="C29:E31" location="Sheet1!A1" display="For more information on rag ratings please click here"/>
    <hyperlink ref="B3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showGridLines="0" topLeftCell="A2" zoomScale="96" zoomScaleNormal="96" workbookViewId="0">
      <selection activeCell="N15" sqref="N15"/>
    </sheetView>
  </sheetViews>
  <sheetFormatPr defaultColWidth="0" defaultRowHeight="0" customHeight="1" zeroHeight="1" x14ac:dyDescent="0.35"/>
  <cols>
    <col min="1" max="1" width="4" style="51" customWidth="1"/>
    <col min="2" max="2" width="39.81640625" style="51" customWidth="1"/>
    <col min="3" max="3" width="11.7265625" style="51" customWidth="1"/>
    <col min="4" max="4" width="7.7265625" style="51" customWidth="1"/>
    <col min="5" max="5" width="10" style="51" customWidth="1"/>
    <col min="6" max="7" width="12" style="51" customWidth="1"/>
    <col min="8" max="8" width="5.1796875" style="253" customWidth="1"/>
    <col min="9" max="9" width="6.81640625" style="51" customWidth="1"/>
    <col min="10" max="10" width="5.1796875" style="253" customWidth="1"/>
    <col min="11" max="11" width="6.81640625" style="51" customWidth="1"/>
    <col min="12" max="12" width="5.1796875" style="253" customWidth="1"/>
    <col min="13" max="13" width="6.81640625" style="51" customWidth="1"/>
    <col min="14" max="14" width="5.1796875" style="253" customWidth="1"/>
    <col min="15" max="15" width="6.81640625" style="51" customWidth="1"/>
    <col min="16" max="16" width="11.54296875" style="51" customWidth="1"/>
    <col min="17" max="17" width="5.1796875" style="253" customWidth="1"/>
    <col min="18" max="18" width="6.81640625" style="51" customWidth="1"/>
    <col min="19" max="19" width="5.1796875" style="253" customWidth="1"/>
    <col min="20" max="20" width="6.81640625" style="51" customWidth="1"/>
    <col min="21" max="21" width="5.1796875" style="253" customWidth="1"/>
    <col min="22" max="22" width="6.81640625" style="51" customWidth="1"/>
    <col min="23" max="23" width="5.1796875" style="253" customWidth="1"/>
    <col min="24" max="24" width="6.81640625" style="51" customWidth="1"/>
    <col min="25" max="25" width="11.54296875" style="51" customWidth="1"/>
    <col min="26" max="27" width="10.7265625" style="51" customWidth="1"/>
    <col min="28" max="28" width="9.1796875" style="51" customWidth="1"/>
    <col min="29" max="30" width="0" style="51" hidden="1" customWidth="1"/>
    <col min="31" max="16384" width="9.1796875" style="51" hidden="1"/>
  </cols>
  <sheetData>
    <row r="1" spans="1:28" ht="35.25" customHeight="1" x14ac:dyDescent="0.35">
      <c r="A1" s="19"/>
      <c r="B1" s="173" t="s">
        <v>204</v>
      </c>
      <c r="C1" s="141"/>
      <c r="D1" s="141"/>
      <c r="E1" s="141"/>
      <c r="F1" s="141"/>
      <c r="G1" s="141"/>
      <c r="H1" s="247"/>
      <c r="I1" s="141"/>
      <c r="J1" s="247"/>
      <c r="K1" s="141"/>
      <c r="L1" s="247"/>
      <c r="M1" s="141"/>
      <c r="N1" s="247"/>
      <c r="O1" s="141"/>
      <c r="P1" s="141"/>
      <c r="Q1" s="247"/>
      <c r="R1" s="141"/>
      <c r="S1" s="247"/>
      <c r="T1" s="141"/>
      <c r="U1" s="247"/>
      <c r="V1" s="141"/>
      <c r="W1" s="247"/>
      <c r="X1" s="141"/>
      <c r="Y1" s="141"/>
      <c r="Z1" s="141"/>
      <c r="AA1" s="141"/>
      <c r="AB1" s="141"/>
    </row>
    <row r="2" spans="1:28" s="64" customFormat="1" ht="5.15" customHeight="1" x14ac:dyDescent="0.35">
      <c r="B2" s="254"/>
      <c r="C2" s="255"/>
      <c r="D2" s="255"/>
      <c r="E2" s="255"/>
      <c r="F2" s="255"/>
      <c r="G2" s="255"/>
      <c r="H2" s="256"/>
      <c r="I2" s="255"/>
      <c r="J2" s="256"/>
      <c r="K2" s="255"/>
      <c r="L2" s="256"/>
      <c r="M2" s="255"/>
      <c r="N2" s="256"/>
      <c r="O2" s="255"/>
      <c r="P2" s="255"/>
      <c r="Q2" s="256"/>
      <c r="R2" s="255"/>
      <c r="S2" s="256"/>
      <c r="T2" s="255"/>
      <c r="U2" s="256"/>
      <c r="V2" s="255"/>
      <c r="W2" s="256"/>
      <c r="X2" s="255"/>
      <c r="Y2" s="255"/>
      <c r="AB2" s="255"/>
    </row>
    <row r="3" spans="1:28" s="168" customFormat="1" ht="31.5" customHeight="1" x14ac:dyDescent="0.45">
      <c r="B3" s="257" t="s">
        <v>196</v>
      </c>
      <c r="C3" s="169"/>
      <c r="D3" s="169"/>
      <c r="E3" s="169"/>
      <c r="F3" s="169"/>
      <c r="H3" s="248"/>
      <c r="I3" s="169"/>
      <c r="J3" s="248"/>
      <c r="K3" s="169"/>
      <c r="L3" s="248"/>
      <c r="M3" s="171"/>
      <c r="N3" s="248"/>
      <c r="O3" s="171"/>
      <c r="P3" s="171"/>
      <c r="Q3" s="248"/>
      <c r="R3" s="171"/>
      <c r="S3" s="248"/>
      <c r="T3" s="171"/>
      <c r="U3" s="248"/>
      <c r="V3" s="171"/>
      <c r="W3" s="248"/>
      <c r="X3" s="171"/>
      <c r="Y3" s="171"/>
      <c r="Z3" s="169"/>
      <c r="AA3" s="172"/>
    </row>
    <row r="4" spans="1:28" ht="35.5" customHeight="1" thickBot="1" x14ac:dyDescent="0.6">
      <c r="B4" s="258" t="s">
        <v>258</v>
      </c>
      <c r="C4" s="23"/>
      <c r="D4" s="23"/>
      <c r="E4" s="23"/>
      <c r="F4" s="65"/>
      <c r="G4" s="23"/>
      <c r="H4" s="249"/>
      <c r="I4" s="23"/>
      <c r="J4" s="249"/>
      <c r="K4" s="23"/>
      <c r="L4" s="249"/>
      <c r="M4" s="24"/>
      <c r="N4" s="249"/>
      <c r="O4" s="24"/>
      <c r="P4" s="24"/>
      <c r="Q4" s="249"/>
      <c r="R4" s="24"/>
      <c r="S4" s="249"/>
      <c r="T4" s="24"/>
      <c r="U4" s="249"/>
      <c r="V4" s="24"/>
      <c r="W4" s="249"/>
      <c r="X4" s="24"/>
      <c r="Y4" s="24"/>
      <c r="Z4" s="23"/>
      <c r="AA4" s="25"/>
    </row>
    <row r="5" spans="1:28" ht="30.75" customHeight="1" thickTop="1" thickBot="1" x14ac:dyDescent="0.4">
      <c r="B5" s="341" t="s">
        <v>53</v>
      </c>
      <c r="C5" s="342" t="s">
        <v>83</v>
      </c>
      <c r="D5" s="342" t="s">
        <v>164</v>
      </c>
      <c r="E5" s="342" t="s">
        <v>84</v>
      </c>
      <c r="F5" s="304" t="s">
        <v>89</v>
      </c>
      <c r="G5" s="305"/>
      <c r="H5" s="304" t="s">
        <v>94</v>
      </c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04" t="s">
        <v>22</v>
      </c>
      <c r="AA5" s="305"/>
    </row>
    <row r="6" spans="1:28" ht="44.15" customHeight="1" thickTop="1" thickBot="1" x14ac:dyDescent="0.4">
      <c r="B6" s="341"/>
      <c r="C6" s="343"/>
      <c r="D6" s="343"/>
      <c r="E6" s="343"/>
      <c r="F6" s="306" t="s">
        <v>92</v>
      </c>
      <c r="G6" s="308" t="s">
        <v>93</v>
      </c>
      <c r="H6" s="304" t="s">
        <v>100</v>
      </c>
      <c r="I6" s="312"/>
      <c r="J6" s="312"/>
      <c r="K6" s="312"/>
      <c r="L6" s="312"/>
      <c r="M6" s="312"/>
      <c r="N6" s="312"/>
      <c r="O6" s="312"/>
      <c r="P6" s="312"/>
      <c r="Q6" s="304" t="s">
        <v>99</v>
      </c>
      <c r="R6" s="312"/>
      <c r="S6" s="312"/>
      <c r="T6" s="312"/>
      <c r="U6" s="312"/>
      <c r="V6" s="312"/>
      <c r="W6" s="312"/>
      <c r="X6" s="312"/>
      <c r="Y6" s="312"/>
      <c r="Z6" s="306" t="s">
        <v>47</v>
      </c>
      <c r="AA6" s="308" t="s">
        <v>82</v>
      </c>
    </row>
    <row r="7" spans="1:28" ht="36" customHeight="1" thickTop="1" thickBot="1" x14ac:dyDescent="0.4">
      <c r="B7" s="341"/>
      <c r="C7" s="344"/>
      <c r="D7" s="344"/>
      <c r="E7" s="344"/>
      <c r="F7" s="307"/>
      <c r="G7" s="309"/>
      <c r="H7" s="436" t="s">
        <v>229</v>
      </c>
      <c r="I7" s="437"/>
      <c r="J7" s="313" t="s">
        <v>96</v>
      </c>
      <c r="K7" s="313"/>
      <c r="L7" s="313" t="s">
        <v>97</v>
      </c>
      <c r="M7" s="313"/>
      <c r="N7" s="310" t="s">
        <v>98</v>
      </c>
      <c r="O7" s="313"/>
      <c r="P7" s="222" t="s">
        <v>230</v>
      </c>
      <c r="Q7" s="436" t="s">
        <v>229</v>
      </c>
      <c r="R7" s="437"/>
      <c r="S7" s="313" t="s">
        <v>96</v>
      </c>
      <c r="T7" s="313"/>
      <c r="U7" s="313" t="s">
        <v>97</v>
      </c>
      <c r="V7" s="313"/>
      <c r="W7" s="310" t="s">
        <v>98</v>
      </c>
      <c r="X7" s="313"/>
      <c r="Y7" s="222" t="s">
        <v>230</v>
      </c>
      <c r="Z7" s="307"/>
      <c r="AA7" s="309"/>
    </row>
    <row r="8" spans="1:28" s="140" customFormat="1" ht="21.75" customHeight="1" thickTop="1" thickBot="1" x14ac:dyDescent="0.4">
      <c r="B8" s="36" t="s">
        <v>130</v>
      </c>
      <c r="C8" s="36" t="s">
        <v>85</v>
      </c>
      <c r="D8" s="91">
        <v>1</v>
      </c>
      <c r="E8" s="36" t="s">
        <v>86</v>
      </c>
      <c r="F8" s="100">
        <f>Data!G112</f>
        <v>18</v>
      </c>
      <c r="G8" s="100" t="str">
        <f>Data!H112</f>
        <v>na</v>
      </c>
      <c r="H8" s="49">
        <f>Data!I112</f>
        <v>481</v>
      </c>
      <c r="I8" s="107">
        <f>IFERROR(H8/P8,0)</f>
        <v>0.55606936416184971</v>
      </c>
      <c r="J8" s="101">
        <f>Data!J112</f>
        <v>264</v>
      </c>
      <c r="K8" s="107">
        <f>IFERROR(J8/P8,0)</f>
        <v>0.30520231213872834</v>
      </c>
      <c r="L8" s="101">
        <f>Data!K112</f>
        <v>120</v>
      </c>
      <c r="M8" s="107">
        <f>IFERROR(L8/P8,0)</f>
        <v>0.13872832369942195</v>
      </c>
      <c r="N8" s="101">
        <f>Data!L112</f>
        <v>0</v>
      </c>
      <c r="O8" s="107">
        <f>IFERROR(N8/P8,0)</f>
        <v>0</v>
      </c>
      <c r="P8" s="241">
        <f>Data!M112</f>
        <v>865</v>
      </c>
      <c r="Q8" s="49" t="str">
        <f>Data!O112</f>
        <v>na</v>
      </c>
      <c r="R8" s="107">
        <f>IFERROR(Q8/Y8,0)</f>
        <v>0</v>
      </c>
      <c r="S8" s="101" t="str">
        <f>Data!P112</f>
        <v>na</v>
      </c>
      <c r="T8" s="107">
        <f>IFERROR(S8/Y8,0)</f>
        <v>0</v>
      </c>
      <c r="U8" s="190" t="str">
        <f>Data!Q112</f>
        <v>na</v>
      </c>
      <c r="V8" s="107">
        <f>IFERROR(U8/Y8,0)</f>
        <v>0</v>
      </c>
      <c r="W8" s="101" t="str">
        <f>Data!R112</f>
        <v>na</v>
      </c>
      <c r="X8" s="107">
        <f>IFERROR(W8/Y8,0)</f>
        <v>0</v>
      </c>
      <c r="Y8" s="241">
        <f>Data!S112</f>
        <v>0</v>
      </c>
      <c r="Z8" s="108">
        <f>Data!U112</f>
        <v>0.13200000000000001</v>
      </c>
      <c r="AA8" s="109" t="str">
        <f>Data!V112</f>
        <v>na</v>
      </c>
    </row>
    <row r="9" spans="1:28" s="17" customFormat="1" ht="21.75" customHeight="1" thickTop="1" thickBot="1" x14ac:dyDescent="0.4">
      <c r="B9" s="37" t="s">
        <v>136</v>
      </c>
      <c r="C9" s="37" t="s">
        <v>85</v>
      </c>
      <c r="D9" s="92">
        <v>1</v>
      </c>
      <c r="E9" s="37" t="s">
        <v>87</v>
      </c>
      <c r="F9" s="105">
        <f>Data!G113</f>
        <v>17</v>
      </c>
      <c r="G9" s="114">
        <f>Data!H113</f>
        <v>0</v>
      </c>
      <c r="H9" s="239">
        <f>Data!I113</f>
        <v>48</v>
      </c>
      <c r="I9" s="106">
        <f t="shared" ref="I9:I25" si="0">IFERROR(H9/P9,0)</f>
        <v>0.42857142857142855</v>
      </c>
      <c r="J9" s="103">
        <f>Data!J113</f>
        <v>20</v>
      </c>
      <c r="K9" s="106">
        <f t="shared" ref="K9:K25" si="1">IFERROR(J9/P9,0)</f>
        <v>0.17857142857142858</v>
      </c>
      <c r="L9" s="103">
        <f>Data!K113</f>
        <v>27</v>
      </c>
      <c r="M9" s="106">
        <f t="shared" ref="M9:M25" si="2">IFERROR(L9/P9,0)</f>
        <v>0.24107142857142858</v>
      </c>
      <c r="N9" s="103">
        <f>Data!L113</f>
        <v>17</v>
      </c>
      <c r="O9" s="106">
        <f t="shared" ref="O9:O25" si="3">IFERROR(N9/P9,0)</f>
        <v>0.15178571428571427</v>
      </c>
      <c r="P9" s="242">
        <f>Data!M113</f>
        <v>112</v>
      </c>
      <c r="Q9" s="45">
        <f>Data!O113</f>
        <v>0</v>
      </c>
      <c r="R9" s="106">
        <f t="shared" ref="R9:R25" si="4">IFERROR(Q9/Y9,0)</f>
        <v>0</v>
      </c>
      <c r="S9" s="103">
        <f>Data!P113</f>
        <v>0</v>
      </c>
      <c r="T9" s="106">
        <f t="shared" ref="T9:T25" si="5">IFERROR(S9/Y9,0)</f>
        <v>0</v>
      </c>
      <c r="U9" s="191">
        <f>Data!Q113</f>
        <v>0</v>
      </c>
      <c r="V9" s="106">
        <f t="shared" ref="V9:V25" si="6">IFERROR(U9/Y9,0)</f>
        <v>0</v>
      </c>
      <c r="W9" s="103">
        <f>Data!R113</f>
        <v>0</v>
      </c>
      <c r="X9" s="106">
        <f t="shared" ref="X9:X25" si="7">IFERROR(W9/Y9,0)</f>
        <v>0</v>
      </c>
      <c r="Y9" s="242">
        <f>Data!S113</f>
        <v>0</v>
      </c>
      <c r="Z9" s="110">
        <f>Data!U113</f>
        <v>0.25</v>
      </c>
      <c r="AA9" s="111">
        <f>Data!V113</f>
        <v>0</v>
      </c>
    </row>
    <row r="10" spans="1:28" s="17" customFormat="1" ht="21.75" customHeight="1" thickTop="1" thickBot="1" x14ac:dyDescent="0.4">
      <c r="B10" s="38" t="s">
        <v>134</v>
      </c>
      <c r="C10" s="38" t="s">
        <v>85</v>
      </c>
      <c r="D10" s="93">
        <v>2</v>
      </c>
      <c r="E10" s="38" t="s">
        <v>86</v>
      </c>
      <c r="F10" s="100">
        <f>Data!G114</f>
        <v>0</v>
      </c>
      <c r="G10" s="113">
        <f>Data!H114</f>
        <v>0</v>
      </c>
      <c r="H10" s="240">
        <f>Data!I114</f>
        <v>15</v>
      </c>
      <c r="I10" s="107">
        <f t="shared" si="0"/>
        <v>0.22058823529411764</v>
      </c>
      <c r="J10" s="101">
        <f>Data!J114</f>
        <v>33</v>
      </c>
      <c r="K10" s="107">
        <f t="shared" si="1"/>
        <v>0.48529411764705882</v>
      </c>
      <c r="L10" s="101">
        <f>Data!K114</f>
        <v>20</v>
      </c>
      <c r="M10" s="107">
        <f t="shared" si="2"/>
        <v>0.29411764705882354</v>
      </c>
      <c r="N10" s="101">
        <f>Data!L114</f>
        <v>0</v>
      </c>
      <c r="O10" s="107">
        <f t="shared" si="3"/>
        <v>0</v>
      </c>
      <c r="P10" s="241">
        <f>Data!M114</f>
        <v>68</v>
      </c>
      <c r="Q10" s="49">
        <f>Data!O114</f>
        <v>15</v>
      </c>
      <c r="R10" s="107">
        <f t="shared" si="4"/>
        <v>0.22058823529411764</v>
      </c>
      <c r="S10" s="101">
        <f>Data!P114</f>
        <v>33</v>
      </c>
      <c r="T10" s="107">
        <f t="shared" si="5"/>
        <v>0.48529411764705882</v>
      </c>
      <c r="U10" s="190">
        <f>Data!Q114</f>
        <v>20</v>
      </c>
      <c r="V10" s="107">
        <f t="shared" si="6"/>
        <v>0.29411764705882354</v>
      </c>
      <c r="W10" s="101">
        <f>Data!R114</f>
        <v>0</v>
      </c>
      <c r="X10" s="107">
        <f t="shared" si="7"/>
        <v>0</v>
      </c>
      <c r="Y10" s="241">
        <f>Data!S114</f>
        <v>68</v>
      </c>
      <c r="Z10" s="108">
        <f>Data!U114</f>
        <v>0.02</v>
      </c>
      <c r="AA10" s="109">
        <f>Data!V114</f>
        <v>0</v>
      </c>
    </row>
    <row r="11" spans="1:28" s="17" customFormat="1" ht="21.75" customHeight="1" thickTop="1" thickBot="1" x14ac:dyDescent="0.4">
      <c r="B11" s="39" t="s">
        <v>132</v>
      </c>
      <c r="C11" s="39" t="s">
        <v>85</v>
      </c>
      <c r="D11" s="94">
        <v>2</v>
      </c>
      <c r="E11" s="39" t="s">
        <v>86</v>
      </c>
      <c r="F11" s="105">
        <f>Data!G115</f>
        <v>56</v>
      </c>
      <c r="G11" s="114">
        <f>Data!H115</f>
        <v>130</v>
      </c>
      <c r="H11" s="239">
        <f>Data!I115</f>
        <v>38</v>
      </c>
      <c r="I11" s="106">
        <f t="shared" si="0"/>
        <v>0.23030303030303031</v>
      </c>
      <c r="J11" s="103">
        <f>Data!J115</f>
        <v>56</v>
      </c>
      <c r="K11" s="106">
        <f t="shared" si="1"/>
        <v>0.33939393939393941</v>
      </c>
      <c r="L11" s="103">
        <f>Data!K115</f>
        <v>57</v>
      </c>
      <c r="M11" s="106">
        <f t="shared" si="2"/>
        <v>0.34545454545454546</v>
      </c>
      <c r="N11" s="103">
        <f>Data!L115</f>
        <v>14</v>
      </c>
      <c r="O11" s="106">
        <f t="shared" si="3"/>
        <v>8.4848484848484854E-2</v>
      </c>
      <c r="P11" s="242">
        <f>Data!M115</f>
        <v>165</v>
      </c>
      <c r="Q11" s="45">
        <f>Data!O115</f>
        <v>26</v>
      </c>
      <c r="R11" s="106">
        <f t="shared" si="4"/>
        <v>0.17333333333333334</v>
      </c>
      <c r="S11" s="103">
        <f>Data!P115</f>
        <v>26</v>
      </c>
      <c r="T11" s="106">
        <f t="shared" si="5"/>
        <v>0.17333333333333334</v>
      </c>
      <c r="U11" s="191">
        <f>Data!Q115</f>
        <v>51</v>
      </c>
      <c r="V11" s="106">
        <f t="shared" si="6"/>
        <v>0.34</v>
      </c>
      <c r="W11" s="103">
        <f>Data!R115</f>
        <v>47</v>
      </c>
      <c r="X11" s="106">
        <f t="shared" si="7"/>
        <v>0.31333333333333335</v>
      </c>
      <c r="Y11" s="242">
        <f>Data!S115</f>
        <v>150</v>
      </c>
      <c r="Z11" s="110">
        <f>Data!U115</f>
        <v>0.02</v>
      </c>
      <c r="AA11" s="111">
        <f>Data!V115</f>
        <v>0.08</v>
      </c>
    </row>
    <row r="12" spans="1:28" s="17" customFormat="1" ht="21.75" customHeight="1" thickTop="1" thickBot="1" x14ac:dyDescent="0.4">
      <c r="B12" s="36" t="s">
        <v>147</v>
      </c>
      <c r="C12" s="36" t="s">
        <v>85</v>
      </c>
      <c r="D12" s="91">
        <v>2</v>
      </c>
      <c r="E12" s="36" t="s">
        <v>86</v>
      </c>
      <c r="F12" s="100">
        <f>Data!G116</f>
        <v>39</v>
      </c>
      <c r="G12" s="113">
        <f>Data!H116</f>
        <v>39</v>
      </c>
      <c r="H12" s="240">
        <f>Data!I116</f>
        <v>2</v>
      </c>
      <c r="I12" s="107">
        <f t="shared" si="0"/>
        <v>1</v>
      </c>
      <c r="J12" s="101">
        <f>Data!J116</f>
        <v>0</v>
      </c>
      <c r="K12" s="107">
        <f t="shared" si="1"/>
        <v>0</v>
      </c>
      <c r="L12" s="101">
        <f>Data!K116</f>
        <v>0</v>
      </c>
      <c r="M12" s="107">
        <f t="shared" si="2"/>
        <v>0</v>
      </c>
      <c r="N12" s="101">
        <f>Data!L116</f>
        <v>0</v>
      </c>
      <c r="O12" s="107">
        <f t="shared" si="3"/>
        <v>0</v>
      </c>
      <c r="P12" s="241">
        <f>Data!M116</f>
        <v>2</v>
      </c>
      <c r="Q12" s="49">
        <f>Data!O116</f>
        <v>2</v>
      </c>
      <c r="R12" s="107">
        <f t="shared" si="4"/>
        <v>1</v>
      </c>
      <c r="S12" s="101">
        <f>Data!P116</f>
        <v>0</v>
      </c>
      <c r="T12" s="107">
        <f t="shared" si="5"/>
        <v>0</v>
      </c>
      <c r="U12" s="190">
        <f>Data!Q116</f>
        <v>0</v>
      </c>
      <c r="V12" s="107">
        <f t="shared" si="6"/>
        <v>0</v>
      </c>
      <c r="W12" s="101">
        <f>Data!R116</f>
        <v>0</v>
      </c>
      <c r="X12" s="107">
        <f t="shared" si="7"/>
        <v>0</v>
      </c>
      <c r="Y12" s="241">
        <f>Data!S116</f>
        <v>2</v>
      </c>
      <c r="Z12" s="108">
        <f>Data!U116</f>
        <v>0.06</v>
      </c>
      <c r="AA12" s="109">
        <f>Data!V116</f>
        <v>0.06</v>
      </c>
    </row>
    <row r="13" spans="1:28" s="17" customFormat="1" ht="21.75" customHeight="1" thickTop="1" thickBot="1" x14ac:dyDescent="0.4">
      <c r="B13" s="37" t="s">
        <v>135</v>
      </c>
      <c r="C13" s="37" t="s">
        <v>85</v>
      </c>
      <c r="D13" s="92">
        <v>2</v>
      </c>
      <c r="E13" s="37" t="s">
        <v>86</v>
      </c>
      <c r="F13" s="105">
        <f>Data!G117</f>
        <v>30</v>
      </c>
      <c r="G13" s="114">
        <f>Data!H117</f>
        <v>0</v>
      </c>
      <c r="H13" s="239">
        <f>Data!I117</f>
        <v>73</v>
      </c>
      <c r="I13" s="106">
        <f t="shared" si="0"/>
        <v>0.1655328798185941</v>
      </c>
      <c r="J13" s="103">
        <f>Data!J117</f>
        <v>106</v>
      </c>
      <c r="K13" s="106">
        <f t="shared" si="1"/>
        <v>0.24036281179138322</v>
      </c>
      <c r="L13" s="103">
        <f>Data!K117</f>
        <v>140</v>
      </c>
      <c r="M13" s="106">
        <f t="shared" si="2"/>
        <v>0.31746031746031744</v>
      </c>
      <c r="N13" s="103">
        <f>Data!L117</f>
        <v>195</v>
      </c>
      <c r="O13" s="106">
        <f t="shared" si="3"/>
        <v>0.44217687074829931</v>
      </c>
      <c r="P13" s="242">
        <f>Data!M117</f>
        <v>441</v>
      </c>
      <c r="Q13" s="45">
        <f>Data!O117</f>
        <v>0</v>
      </c>
      <c r="R13" s="106">
        <f t="shared" si="4"/>
        <v>0</v>
      </c>
      <c r="S13" s="103">
        <f>Data!P117</f>
        <v>0</v>
      </c>
      <c r="T13" s="106">
        <f t="shared" si="5"/>
        <v>0</v>
      </c>
      <c r="U13" s="191">
        <f>Data!Q117</f>
        <v>0</v>
      </c>
      <c r="V13" s="106">
        <f t="shared" si="6"/>
        <v>0</v>
      </c>
      <c r="W13" s="103">
        <f>Data!R117</f>
        <v>0</v>
      </c>
      <c r="X13" s="106">
        <f t="shared" si="7"/>
        <v>0</v>
      </c>
      <c r="Y13" s="242">
        <f>Data!S117</f>
        <v>0</v>
      </c>
      <c r="Z13" s="110">
        <f>Data!U117</f>
        <v>0.05</v>
      </c>
      <c r="AA13" s="111">
        <f>Data!V117</f>
        <v>0</v>
      </c>
    </row>
    <row r="14" spans="1:28" s="17" customFormat="1" ht="21.75" customHeight="1" thickTop="1" thickBot="1" x14ac:dyDescent="0.4">
      <c r="B14" s="40" t="s">
        <v>142</v>
      </c>
      <c r="C14" s="40" t="s">
        <v>85</v>
      </c>
      <c r="D14" s="95">
        <v>2</v>
      </c>
      <c r="E14" s="40" t="s">
        <v>86</v>
      </c>
      <c r="F14" s="100">
        <f>Data!G118</f>
        <v>0</v>
      </c>
      <c r="G14" s="113">
        <f>Data!H118</f>
        <v>0</v>
      </c>
      <c r="H14" s="240">
        <f>Data!I118</f>
        <v>0</v>
      </c>
      <c r="I14" s="107">
        <f t="shared" si="0"/>
        <v>0</v>
      </c>
      <c r="J14" s="101">
        <f>Data!J118</f>
        <v>0</v>
      </c>
      <c r="K14" s="107">
        <f t="shared" si="1"/>
        <v>0</v>
      </c>
      <c r="L14" s="101">
        <f>Data!K118</f>
        <v>0</v>
      </c>
      <c r="M14" s="107">
        <f t="shared" si="2"/>
        <v>0</v>
      </c>
      <c r="N14" s="101">
        <f>Data!L118</f>
        <v>0</v>
      </c>
      <c r="O14" s="107">
        <f t="shared" si="3"/>
        <v>0</v>
      </c>
      <c r="P14" s="241">
        <f>Data!M118</f>
        <v>0</v>
      </c>
      <c r="Q14" s="49">
        <f>Data!O118</f>
        <v>0</v>
      </c>
      <c r="R14" s="107">
        <f t="shared" si="4"/>
        <v>0</v>
      </c>
      <c r="S14" s="101">
        <f>Data!P118</f>
        <v>0</v>
      </c>
      <c r="T14" s="107">
        <f t="shared" si="5"/>
        <v>0</v>
      </c>
      <c r="U14" s="190">
        <f>Data!Q118</f>
        <v>0</v>
      </c>
      <c r="V14" s="107">
        <f t="shared" si="6"/>
        <v>0</v>
      </c>
      <c r="W14" s="101">
        <f>Data!R118</f>
        <v>0</v>
      </c>
      <c r="X14" s="107">
        <f t="shared" si="7"/>
        <v>0</v>
      </c>
      <c r="Y14" s="241">
        <f>Data!S118</f>
        <v>0</v>
      </c>
      <c r="Z14" s="108">
        <f>Data!U118</f>
        <v>0</v>
      </c>
      <c r="AA14" s="109">
        <f>Data!V118</f>
        <v>0</v>
      </c>
    </row>
    <row r="15" spans="1:28" s="17" customFormat="1" ht="21.75" customHeight="1" thickTop="1" thickBot="1" x14ac:dyDescent="0.4">
      <c r="B15" s="39" t="s">
        <v>148</v>
      </c>
      <c r="C15" s="39" t="s">
        <v>85</v>
      </c>
      <c r="D15" s="94">
        <v>2</v>
      </c>
      <c r="E15" s="39" t="s">
        <v>86</v>
      </c>
      <c r="F15" s="105">
        <f>Data!G119</f>
        <v>0</v>
      </c>
      <c r="G15" s="114">
        <f>Data!H119</f>
        <v>0</v>
      </c>
      <c r="H15" s="239">
        <f>Data!I119</f>
        <v>0</v>
      </c>
      <c r="I15" s="106">
        <f t="shared" si="0"/>
        <v>0</v>
      </c>
      <c r="J15" s="103">
        <f>Data!J119</f>
        <v>0</v>
      </c>
      <c r="K15" s="106">
        <f t="shared" si="1"/>
        <v>0</v>
      </c>
      <c r="L15" s="103">
        <f>Data!K119</f>
        <v>0</v>
      </c>
      <c r="M15" s="106">
        <f t="shared" si="2"/>
        <v>0</v>
      </c>
      <c r="N15" s="103">
        <f>Data!L119</f>
        <v>0</v>
      </c>
      <c r="O15" s="106">
        <f t="shared" si="3"/>
        <v>0</v>
      </c>
      <c r="P15" s="242">
        <f>Data!M119</f>
        <v>0</v>
      </c>
      <c r="Q15" s="45">
        <f>Data!O119</f>
        <v>0</v>
      </c>
      <c r="R15" s="106">
        <f t="shared" si="4"/>
        <v>0</v>
      </c>
      <c r="S15" s="103">
        <f>Data!P119</f>
        <v>0</v>
      </c>
      <c r="T15" s="106">
        <f t="shared" si="5"/>
        <v>0</v>
      </c>
      <c r="U15" s="191">
        <f>Data!Q119</f>
        <v>0</v>
      </c>
      <c r="V15" s="106">
        <f t="shared" si="6"/>
        <v>0</v>
      </c>
      <c r="W15" s="103">
        <f>Data!R119</f>
        <v>0</v>
      </c>
      <c r="X15" s="106">
        <f t="shared" si="7"/>
        <v>0</v>
      </c>
      <c r="Y15" s="242">
        <f>Data!S119</f>
        <v>0</v>
      </c>
      <c r="Z15" s="110">
        <f>Data!U119</f>
        <v>0</v>
      </c>
      <c r="AA15" s="111">
        <f>Data!V119</f>
        <v>0</v>
      </c>
    </row>
    <row r="16" spans="1:28" s="17" customFormat="1" ht="21.75" customHeight="1" thickTop="1" thickBot="1" x14ac:dyDescent="0.4">
      <c r="B16" s="36" t="s">
        <v>149</v>
      </c>
      <c r="C16" s="36" t="s">
        <v>85</v>
      </c>
      <c r="D16" s="91">
        <v>2</v>
      </c>
      <c r="E16" s="36" t="s">
        <v>86</v>
      </c>
      <c r="F16" s="100">
        <f>Data!G120</f>
        <v>0</v>
      </c>
      <c r="G16" s="113">
        <f>Data!H120</f>
        <v>0</v>
      </c>
      <c r="H16" s="240">
        <f>Data!I120</f>
        <v>37</v>
      </c>
      <c r="I16" s="107">
        <f t="shared" si="0"/>
        <v>0.56060606060606055</v>
      </c>
      <c r="J16" s="101">
        <f>Data!J120</f>
        <v>17</v>
      </c>
      <c r="K16" s="107">
        <f t="shared" si="1"/>
        <v>0.25757575757575757</v>
      </c>
      <c r="L16" s="101">
        <f>Data!K120</f>
        <v>12</v>
      </c>
      <c r="M16" s="107">
        <f t="shared" si="2"/>
        <v>0.18181818181818182</v>
      </c>
      <c r="N16" s="101">
        <f>Data!L120</f>
        <v>0</v>
      </c>
      <c r="O16" s="107">
        <f t="shared" si="3"/>
        <v>0</v>
      </c>
      <c r="P16" s="241">
        <f>Data!M120</f>
        <v>66</v>
      </c>
      <c r="Q16" s="49">
        <f>Data!O120</f>
        <v>17</v>
      </c>
      <c r="R16" s="107">
        <f t="shared" si="4"/>
        <v>1</v>
      </c>
      <c r="S16" s="101">
        <f>Data!P120</f>
        <v>0</v>
      </c>
      <c r="T16" s="107">
        <f t="shared" si="5"/>
        <v>0</v>
      </c>
      <c r="U16" s="190">
        <f>Data!Q120</f>
        <v>0</v>
      </c>
      <c r="V16" s="107">
        <f t="shared" si="6"/>
        <v>0</v>
      </c>
      <c r="W16" s="101">
        <f>Data!R120</f>
        <v>0</v>
      </c>
      <c r="X16" s="107">
        <f t="shared" si="7"/>
        <v>0</v>
      </c>
      <c r="Y16" s="241">
        <f>Data!S120</f>
        <v>17</v>
      </c>
      <c r="Z16" s="108">
        <f>Data!U120</f>
        <v>0</v>
      </c>
      <c r="AA16" s="109">
        <f>Data!V120</f>
        <v>0</v>
      </c>
    </row>
    <row r="17" spans="2:27" s="17" customFormat="1" ht="21.75" customHeight="1" thickTop="1" thickBot="1" x14ac:dyDescent="0.3">
      <c r="B17" s="39" t="s">
        <v>131</v>
      </c>
      <c r="C17" s="39" t="s">
        <v>85</v>
      </c>
      <c r="D17" s="94">
        <v>2</v>
      </c>
      <c r="E17" s="94" t="s">
        <v>86</v>
      </c>
      <c r="F17" s="105">
        <f>Data!G121</f>
        <v>0</v>
      </c>
      <c r="G17" s="114">
        <f>Data!H121</f>
        <v>0</v>
      </c>
      <c r="H17" s="239">
        <f>Data!I121</f>
        <v>0</v>
      </c>
      <c r="I17" s="106">
        <f t="shared" si="0"/>
        <v>0</v>
      </c>
      <c r="J17" s="103">
        <f>Data!J121</f>
        <v>0</v>
      </c>
      <c r="K17" s="106">
        <f t="shared" si="1"/>
        <v>0</v>
      </c>
      <c r="L17" s="103">
        <f>Data!K121</f>
        <v>0</v>
      </c>
      <c r="M17" s="106">
        <f t="shared" si="2"/>
        <v>0</v>
      </c>
      <c r="N17" s="103">
        <f>Data!L121</f>
        <v>0</v>
      </c>
      <c r="O17" s="106">
        <f t="shared" si="3"/>
        <v>0</v>
      </c>
      <c r="P17" s="242">
        <f>Data!M121</f>
        <v>0</v>
      </c>
      <c r="Q17" s="45">
        <f>Data!O121</f>
        <v>0</v>
      </c>
      <c r="R17" s="106">
        <f t="shared" si="4"/>
        <v>0</v>
      </c>
      <c r="S17" s="103">
        <f>Data!P121</f>
        <v>0</v>
      </c>
      <c r="T17" s="106">
        <f t="shared" si="5"/>
        <v>0</v>
      </c>
      <c r="U17" s="191">
        <f>Data!Q121</f>
        <v>0</v>
      </c>
      <c r="V17" s="106">
        <f t="shared" si="6"/>
        <v>0</v>
      </c>
      <c r="W17" s="103">
        <f>Data!R121</f>
        <v>0</v>
      </c>
      <c r="X17" s="106">
        <f t="shared" si="7"/>
        <v>0</v>
      </c>
      <c r="Y17" s="242">
        <f>Data!S121</f>
        <v>0</v>
      </c>
      <c r="Z17" s="110">
        <f>Data!U121</f>
        <v>0</v>
      </c>
      <c r="AA17" s="111">
        <f>Data!V121</f>
        <v>0</v>
      </c>
    </row>
    <row r="18" spans="2:27" s="17" customFormat="1" ht="21.75" customHeight="1" thickTop="1" thickBot="1" x14ac:dyDescent="0.3">
      <c r="B18" s="36" t="s">
        <v>150</v>
      </c>
      <c r="C18" s="36" t="s">
        <v>85</v>
      </c>
      <c r="D18" s="91">
        <v>2</v>
      </c>
      <c r="E18" s="36" t="s">
        <v>87</v>
      </c>
      <c r="F18" s="100">
        <f>Data!G122</f>
        <v>0</v>
      </c>
      <c r="G18" s="113">
        <f>Data!H122</f>
        <v>0</v>
      </c>
      <c r="H18" s="240">
        <f>Data!I122</f>
        <v>0</v>
      </c>
      <c r="I18" s="107">
        <f t="shared" si="0"/>
        <v>0</v>
      </c>
      <c r="J18" s="101">
        <f>Data!J122</f>
        <v>0</v>
      </c>
      <c r="K18" s="107">
        <f t="shared" si="1"/>
        <v>0</v>
      </c>
      <c r="L18" s="101">
        <f>Data!K122</f>
        <v>0</v>
      </c>
      <c r="M18" s="107">
        <f t="shared" si="2"/>
        <v>0</v>
      </c>
      <c r="N18" s="101">
        <f>Data!L122</f>
        <v>0</v>
      </c>
      <c r="O18" s="107">
        <f t="shared" si="3"/>
        <v>0</v>
      </c>
      <c r="P18" s="241">
        <f>Data!M122</f>
        <v>0</v>
      </c>
      <c r="Q18" s="49">
        <f>Data!O122</f>
        <v>0</v>
      </c>
      <c r="R18" s="107">
        <f t="shared" si="4"/>
        <v>0</v>
      </c>
      <c r="S18" s="101">
        <f>Data!P122</f>
        <v>0</v>
      </c>
      <c r="T18" s="107">
        <f t="shared" si="5"/>
        <v>0</v>
      </c>
      <c r="U18" s="190">
        <f>Data!Q122</f>
        <v>0</v>
      </c>
      <c r="V18" s="107">
        <f t="shared" si="6"/>
        <v>0</v>
      </c>
      <c r="W18" s="101">
        <f>Data!R122</f>
        <v>0</v>
      </c>
      <c r="X18" s="107">
        <f t="shared" si="7"/>
        <v>0</v>
      </c>
      <c r="Y18" s="241">
        <f>Data!S122</f>
        <v>0</v>
      </c>
      <c r="Z18" s="108">
        <f>Data!U122</f>
        <v>0</v>
      </c>
      <c r="AA18" s="109">
        <f>Data!V122</f>
        <v>0</v>
      </c>
    </row>
    <row r="19" spans="2:27" s="17" customFormat="1" ht="21.75" customHeight="1" thickTop="1" thickBot="1" x14ac:dyDescent="0.3">
      <c r="B19" s="37" t="s">
        <v>145</v>
      </c>
      <c r="C19" s="37" t="s">
        <v>85</v>
      </c>
      <c r="D19" s="92">
        <v>2</v>
      </c>
      <c r="E19" s="37" t="s">
        <v>87</v>
      </c>
      <c r="F19" s="105">
        <f>Data!G123</f>
        <v>52</v>
      </c>
      <c r="G19" s="114">
        <f>Data!H123</f>
        <v>0</v>
      </c>
      <c r="H19" s="239">
        <f>Data!I123</f>
        <v>28</v>
      </c>
      <c r="I19" s="106">
        <f t="shared" si="0"/>
        <v>0.17834394904458598</v>
      </c>
      <c r="J19" s="103">
        <f>Data!J123</f>
        <v>28</v>
      </c>
      <c r="K19" s="106">
        <f t="shared" si="1"/>
        <v>0.17834394904458598</v>
      </c>
      <c r="L19" s="103">
        <f>Data!K123</f>
        <v>78</v>
      </c>
      <c r="M19" s="106">
        <f t="shared" si="2"/>
        <v>0.49681528662420382</v>
      </c>
      <c r="N19" s="103">
        <f>Data!L123</f>
        <v>23</v>
      </c>
      <c r="O19" s="106">
        <f t="shared" si="3"/>
        <v>0.1464968152866242</v>
      </c>
      <c r="P19" s="242">
        <f>Data!M123</f>
        <v>157</v>
      </c>
      <c r="Q19" s="45">
        <f>Data!O123</f>
        <v>0</v>
      </c>
      <c r="R19" s="106">
        <f t="shared" si="4"/>
        <v>0</v>
      </c>
      <c r="S19" s="103">
        <f>Data!P123</f>
        <v>0</v>
      </c>
      <c r="T19" s="106">
        <f t="shared" si="5"/>
        <v>0</v>
      </c>
      <c r="U19" s="191">
        <f>Data!Q123</f>
        <v>0</v>
      </c>
      <c r="V19" s="106">
        <f t="shared" si="6"/>
        <v>0</v>
      </c>
      <c r="W19" s="103">
        <f>Data!R123</f>
        <v>0</v>
      </c>
      <c r="X19" s="106">
        <f t="shared" si="7"/>
        <v>0</v>
      </c>
      <c r="Y19" s="242">
        <f>Data!S123</f>
        <v>0</v>
      </c>
      <c r="Z19" s="110">
        <f>Data!U123</f>
        <v>0.04</v>
      </c>
      <c r="AA19" s="111">
        <f>Data!V123</f>
        <v>0</v>
      </c>
    </row>
    <row r="20" spans="2:27" s="17" customFormat="1" ht="21.75" customHeight="1" thickTop="1" thickBot="1" x14ac:dyDescent="0.3">
      <c r="B20" s="36" t="s">
        <v>141</v>
      </c>
      <c r="C20" s="36" t="s">
        <v>85</v>
      </c>
      <c r="D20" s="91">
        <v>2</v>
      </c>
      <c r="E20" s="36" t="s">
        <v>87</v>
      </c>
      <c r="F20" s="100">
        <f>Data!G124</f>
        <v>52</v>
      </c>
      <c r="G20" s="113">
        <f>Data!H124</f>
        <v>0</v>
      </c>
      <c r="H20" s="240">
        <f>Data!I124</f>
        <v>5</v>
      </c>
      <c r="I20" s="107">
        <f t="shared" si="0"/>
        <v>9.6153846153846159E-2</v>
      </c>
      <c r="J20" s="101">
        <f>Data!J124</f>
        <v>27</v>
      </c>
      <c r="K20" s="107">
        <f t="shared" si="1"/>
        <v>0.51923076923076927</v>
      </c>
      <c r="L20" s="101">
        <f>Data!K124</f>
        <v>13</v>
      </c>
      <c r="M20" s="107">
        <f t="shared" si="2"/>
        <v>0.25</v>
      </c>
      <c r="N20" s="101">
        <f>Data!L124</f>
        <v>7</v>
      </c>
      <c r="O20" s="107">
        <f t="shared" si="3"/>
        <v>0.13461538461538461</v>
      </c>
      <c r="P20" s="241">
        <f>Data!M124</f>
        <v>52</v>
      </c>
      <c r="Q20" s="49">
        <f>Data!O124</f>
        <v>0</v>
      </c>
      <c r="R20" s="107">
        <f t="shared" si="4"/>
        <v>0</v>
      </c>
      <c r="S20" s="101">
        <f>Data!P124</f>
        <v>0</v>
      </c>
      <c r="T20" s="107">
        <f t="shared" si="5"/>
        <v>0</v>
      </c>
      <c r="U20" s="190">
        <f>Data!Q124</f>
        <v>0</v>
      </c>
      <c r="V20" s="107">
        <f t="shared" si="6"/>
        <v>0</v>
      </c>
      <c r="W20" s="101">
        <f>Data!R124</f>
        <v>0</v>
      </c>
      <c r="X20" s="107">
        <f t="shared" si="7"/>
        <v>0</v>
      </c>
      <c r="Y20" s="241">
        <f>Data!S124</f>
        <v>0</v>
      </c>
      <c r="Z20" s="108">
        <f>Data!U124</f>
        <v>0.31</v>
      </c>
      <c r="AA20" s="109">
        <f>Data!V124</f>
        <v>0</v>
      </c>
    </row>
    <row r="21" spans="2:27" s="17" customFormat="1" ht="21.75" customHeight="1" thickTop="1" thickBot="1" x14ac:dyDescent="0.3">
      <c r="B21" s="37" t="s">
        <v>151</v>
      </c>
      <c r="C21" s="37" t="s">
        <v>85</v>
      </c>
      <c r="D21" s="92">
        <v>2</v>
      </c>
      <c r="E21" s="37" t="s">
        <v>87</v>
      </c>
      <c r="F21" s="105">
        <f>Data!G125</f>
        <v>0</v>
      </c>
      <c r="G21" s="114">
        <f>Data!H125</f>
        <v>0</v>
      </c>
      <c r="H21" s="239">
        <f>Data!I125</f>
        <v>0</v>
      </c>
      <c r="I21" s="106">
        <f t="shared" si="0"/>
        <v>0</v>
      </c>
      <c r="J21" s="103">
        <f>Data!J125</f>
        <v>0</v>
      </c>
      <c r="K21" s="106">
        <f t="shared" si="1"/>
        <v>0</v>
      </c>
      <c r="L21" s="103">
        <f>Data!K125</f>
        <v>0</v>
      </c>
      <c r="M21" s="106">
        <f t="shared" si="2"/>
        <v>0</v>
      </c>
      <c r="N21" s="103">
        <f>Data!L125</f>
        <v>0</v>
      </c>
      <c r="O21" s="106">
        <f t="shared" si="3"/>
        <v>0</v>
      </c>
      <c r="P21" s="242">
        <f>Data!M125</f>
        <v>0</v>
      </c>
      <c r="Q21" s="45">
        <f>Data!O125</f>
        <v>0</v>
      </c>
      <c r="R21" s="106">
        <f t="shared" si="4"/>
        <v>0</v>
      </c>
      <c r="S21" s="103">
        <f>Data!P125</f>
        <v>0</v>
      </c>
      <c r="T21" s="106">
        <f t="shared" si="5"/>
        <v>0</v>
      </c>
      <c r="U21" s="191">
        <f>Data!Q125</f>
        <v>0</v>
      </c>
      <c r="V21" s="106">
        <f t="shared" si="6"/>
        <v>0</v>
      </c>
      <c r="W21" s="103">
        <f>Data!R125</f>
        <v>0</v>
      </c>
      <c r="X21" s="106">
        <f t="shared" si="7"/>
        <v>0</v>
      </c>
      <c r="Y21" s="242">
        <f>Data!S125</f>
        <v>0</v>
      </c>
      <c r="Z21" s="110">
        <f>Data!U125</f>
        <v>0</v>
      </c>
      <c r="AA21" s="111">
        <f>Data!V125</f>
        <v>0</v>
      </c>
    </row>
    <row r="22" spans="2:27" s="17" customFormat="1" ht="21.75" customHeight="1" thickTop="1" thickBot="1" x14ac:dyDescent="0.3">
      <c r="B22" s="36" t="s">
        <v>137</v>
      </c>
      <c r="C22" s="36" t="s">
        <v>85</v>
      </c>
      <c r="D22" s="91">
        <v>2</v>
      </c>
      <c r="E22" s="36" t="s">
        <v>87</v>
      </c>
      <c r="F22" s="100">
        <f>Data!G126</f>
        <v>0</v>
      </c>
      <c r="G22" s="113">
        <f>Data!H126</f>
        <v>0</v>
      </c>
      <c r="H22" s="240">
        <f>Data!I126</f>
        <v>178</v>
      </c>
      <c r="I22" s="107">
        <f t="shared" si="0"/>
        <v>1</v>
      </c>
      <c r="J22" s="101">
        <f>Data!J126</f>
        <v>0</v>
      </c>
      <c r="K22" s="107">
        <f t="shared" si="1"/>
        <v>0</v>
      </c>
      <c r="L22" s="101">
        <f>Data!K126</f>
        <v>0</v>
      </c>
      <c r="M22" s="107">
        <f t="shared" si="2"/>
        <v>0</v>
      </c>
      <c r="N22" s="101">
        <f>Data!L126</f>
        <v>0</v>
      </c>
      <c r="O22" s="107">
        <f t="shared" si="3"/>
        <v>0</v>
      </c>
      <c r="P22" s="241">
        <f>Data!M126</f>
        <v>178</v>
      </c>
      <c r="Q22" s="49">
        <f>Data!O126</f>
        <v>0</v>
      </c>
      <c r="R22" s="107">
        <f t="shared" si="4"/>
        <v>0</v>
      </c>
      <c r="S22" s="101">
        <f>Data!P126</f>
        <v>0</v>
      </c>
      <c r="T22" s="259">
        <f t="shared" si="5"/>
        <v>0</v>
      </c>
      <c r="U22" s="190">
        <f>Data!Q126</f>
        <v>0</v>
      </c>
      <c r="V22" s="107">
        <f t="shared" si="6"/>
        <v>0</v>
      </c>
      <c r="W22" s="101">
        <f>Data!R126</f>
        <v>0</v>
      </c>
      <c r="X22" s="107">
        <f t="shared" si="7"/>
        <v>0</v>
      </c>
      <c r="Y22" s="241">
        <f>Data!S126</f>
        <v>0</v>
      </c>
      <c r="Z22" s="108">
        <f>Data!U126</f>
        <v>0</v>
      </c>
      <c r="AA22" s="109">
        <f>Data!V126</f>
        <v>0</v>
      </c>
    </row>
    <row r="23" spans="2:27" s="17" customFormat="1" ht="21.75" customHeight="1" thickTop="1" thickBot="1" x14ac:dyDescent="0.3">
      <c r="B23" s="37" t="s">
        <v>138</v>
      </c>
      <c r="C23" s="37" t="s">
        <v>85</v>
      </c>
      <c r="D23" s="92">
        <v>2</v>
      </c>
      <c r="E23" s="37" t="s">
        <v>87</v>
      </c>
      <c r="F23" s="105">
        <f>Data!G127</f>
        <v>0</v>
      </c>
      <c r="G23" s="114">
        <f>Data!H127</f>
        <v>0</v>
      </c>
      <c r="H23" s="45">
        <f>Data!I127</f>
        <v>0</v>
      </c>
      <c r="I23" s="106">
        <f t="shared" si="0"/>
        <v>0</v>
      </c>
      <c r="J23" s="103">
        <f>Data!J127</f>
        <v>0</v>
      </c>
      <c r="K23" s="106">
        <f t="shared" si="1"/>
        <v>0</v>
      </c>
      <c r="L23" s="103">
        <f>Data!K127</f>
        <v>0</v>
      </c>
      <c r="M23" s="106">
        <f t="shared" si="2"/>
        <v>0</v>
      </c>
      <c r="N23" s="103">
        <f>Data!L127</f>
        <v>0</v>
      </c>
      <c r="O23" s="106">
        <f t="shared" si="3"/>
        <v>0</v>
      </c>
      <c r="P23" s="242">
        <f>Data!M127</f>
        <v>0</v>
      </c>
      <c r="Q23" s="45">
        <f>Data!O127</f>
        <v>0</v>
      </c>
      <c r="R23" s="106">
        <f t="shared" si="4"/>
        <v>0</v>
      </c>
      <c r="S23" s="103">
        <f>Data!P127</f>
        <v>0</v>
      </c>
      <c r="T23" s="106">
        <f t="shared" si="5"/>
        <v>0</v>
      </c>
      <c r="U23" s="192">
        <f>Data!Q127</f>
        <v>0</v>
      </c>
      <c r="V23" s="106">
        <f t="shared" si="6"/>
        <v>0</v>
      </c>
      <c r="W23" s="103">
        <f>Data!R127</f>
        <v>0</v>
      </c>
      <c r="X23" s="106">
        <f t="shared" si="7"/>
        <v>0</v>
      </c>
      <c r="Y23" s="242">
        <f>Data!S127</f>
        <v>0</v>
      </c>
      <c r="Z23" s="110">
        <f>Data!U127</f>
        <v>0</v>
      </c>
      <c r="AA23" s="111">
        <f>Data!V127</f>
        <v>0</v>
      </c>
    </row>
    <row r="24" spans="2:27" s="17" customFormat="1" ht="21.75" customHeight="1" thickTop="1" thickBot="1" x14ac:dyDescent="0.3">
      <c r="B24" s="38" t="s">
        <v>152</v>
      </c>
      <c r="C24" s="38" t="s">
        <v>85</v>
      </c>
      <c r="D24" s="93">
        <v>2</v>
      </c>
      <c r="E24" s="38" t="s">
        <v>87</v>
      </c>
      <c r="F24" s="100" t="str">
        <f>Data!G128</f>
        <v>N/A</v>
      </c>
      <c r="G24" s="113" t="str">
        <f>Data!H128</f>
        <v>N/A</v>
      </c>
      <c r="H24" s="49">
        <f>Data!I128</f>
        <v>99</v>
      </c>
      <c r="I24" s="107">
        <f t="shared" si="0"/>
        <v>0.69718309859154926</v>
      </c>
      <c r="J24" s="101">
        <f>Data!J128</f>
        <v>20</v>
      </c>
      <c r="K24" s="107">
        <f t="shared" si="1"/>
        <v>0.14084507042253522</v>
      </c>
      <c r="L24" s="101">
        <f>Data!K128</f>
        <v>21</v>
      </c>
      <c r="M24" s="107">
        <f t="shared" si="2"/>
        <v>0.14788732394366197</v>
      </c>
      <c r="N24" s="101">
        <f>Data!L128</f>
        <v>2</v>
      </c>
      <c r="O24" s="107">
        <f t="shared" si="3"/>
        <v>1.4084507042253521E-2</v>
      </c>
      <c r="P24" s="241">
        <f>Data!M128</f>
        <v>142</v>
      </c>
      <c r="Q24" s="49">
        <f>Data!O128</f>
        <v>124</v>
      </c>
      <c r="R24" s="107">
        <f t="shared" si="4"/>
        <v>0.61386138613861385</v>
      </c>
      <c r="S24" s="101">
        <f>Data!P128</f>
        <v>28</v>
      </c>
      <c r="T24" s="107">
        <f t="shared" si="5"/>
        <v>0.13861386138613863</v>
      </c>
      <c r="U24" s="190">
        <f>Data!Q128</f>
        <v>50</v>
      </c>
      <c r="V24" s="107">
        <f t="shared" si="6"/>
        <v>0.24752475247524752</v>
      </c>
      <c r="W24" s="101">
        <f>Data!R128</f>
        <v>0</v>
      </c>
      <c r="X24" s="107">
        <f t="shared" si="7"/>
        <v>0</v>
      </c>
      <c r="Y24" s="241">
        <f>Data!S128</f>
        <v>202</v>
      </c>
      <c r="Z24" s="108">
        <f>Data!U128</f>
        <v>0</v>
      </c>
      <c r="AA24" s="109">
        <f>Data!V128</f>
        <v>0</v>
      </c>
    </row>
    <row r="25" spans="2:27" s="17" customFormat="1" ht="21.75" customHeight="1" thickTop="1" thickBot="1" x14ac:dyDescent="0.3">
      <c r="B25" s="41" t="s">
        <v>153</v>
      </c>
      <c r="C25" s="41" t="s">
        <v>85</v>
      </c>
      <c r="D25" s="96">
        <v>2</v>
      </c>
      <c r="E25" s="41" t="s">
        <v>87</v>
      </c>
      <c r="F25" s="105">
        <f>Data!G129</f>
        <v>0</v>
      </c>
      <c r="G25" s="114">
        <f>Data!H129</f>
        <v>12</v>
      </c>
      <c r="H25" s="45">
        <f>Data!I129</f>
        <v>0</v>
      </c>
      <c r="I25" s="106">
        <f t="shared" si="0"/>
        <v>0</v>
      </c>
      <c r="J25" s="103">
        <f>Data!J129</f>
        <v>0</v>
      </c>
      <c r="K25" s="106">
        <f t="shared" si="1"/>
        <v>0</v>
      </c>
      <c r="L25" s="103">
        <f>Data!K129</f>
        <v>0</v>
      </c>
      <c r="M25" s="106">
        <f t="shared" si="2"/>
        <v>0</v>
      </c>
      <c r="N25" s="103">
        <f>Data!L129</f>
        <v>0</v>
      </c>
      <c r="O25" s="106">
        <f t="shared" si="3"/>
        <v>0</v>
      </c>
      <c r="P25" s="242">
        <f>Data!M129</f>
        <v>0</v>
      </c>
      <c r="Q25" s="45">
        <f>Data!O129</f>
        <v>0</v>
      </c>
      <c r="R25" s="106">
        <f t="shared" si="4"/>
        <v>0</v>
      </c>
      <c r="S25" s="103">
        <f>Data!P129</f>
        <v>0</v>
      </c>
      <c r="T25" s="106">
        <f t="shared" si="5"/>
        <v>0</v>
      </c>
      <c r="U25" s="192">
        <f>Data!Q129</f>
        <v>173</v>
      </c>
      <c r="V25" s="106">
        <f t="shared" si="6"/>
        <v>0.51032448377581119</v>
      </c>
      <c r="W25" s="103">
        <f>Data!R129</f>
        <v>166</v>
      </c>
      <c r="X25" s="106">
        <f t="shared" si="7"/>
        <v>0.48967551622418881</v>
      </c>
      <c r="Y25" s="242">
        <f>Data!S129</f>
        <v>339</v>
      </c>
      <c r="Z25" s="110">
        <f>Data!U129</f>
        <v>0</v>
      </c>
      <c r="AA25" s="111">
        <f>Data!V129</f>
        <v>0</v>
      </c>
    </row>
    <row r="26" spans="2:27" ht="15.75" thickTop="1" x14ac:dyDescent="0.25">
      <c r="B26" s="26"/>
      <c r="C26" s="26"/>
      <c r="D26" s="26"/>
      <c r="E26" s="26"/>
      <c r="F26" s="25"/>
      <c r="G26" s="25"/>
      <c r="H26" s="250"/>
      <c r="I26" s="25"/>
      <c r="J26" s="250"/>
      <c r="K26" s="25"/>
      <c r="L26" s="250"/>
      <c r="M26" s="25"/>
      <c r="N26" s="250"/>
      <c r="O26" s="25"/>
      <c r="P26" s="25"/>
      <c r="Q26" s="250"/>
      <c r="R26" s="25"/>
      <c r="S26" s="250"/>
      <c r="T26" s="25"/>
      <c r="U26" s="250"/>
      <c r="V26" s="25"/>
      <c r="W26" s="250"/>
      <c r="X26" s="25"/>
      <c r="Y26" s="25"/>
      <c r="Z26" s="25"/>
      <c r="AA26" s="25"/>
    </row>
    <row r="27" spans="2:27" ht="15.75" thickBot="1" x14ac:dyDescent="0.3">
      <c r="B27" s="26"/>
      <c r="C27" s="26"/>
      <c r="D27" s="26"/>
      <c r="E27" s="26"/>
      <c r="F27" s="25"/>
      <c r="G27" s="25"/>
      <c r="H27" s="250"/>
      <c r="I27" s="25"/>
      <c r="J27" s="250"/>
      <c r="K27" s="25"/>
      <c r="L27" s="250"/>
      <c r="M27" s="25"/>
      <c r="N27" s="250"/>
      <c r="O27" s="25"/>
      <c r="P27" s="25"/>
      <c r="Q27" s="250"/>
      <c r="R27" s="25"/>
      <c r="S27" s="250"/>
      <c r="T27" s="25"/>
      <c r="U27" s="250"/>
      <c r="V27" s="25"/>
      <c r="W27" s="250"/>
      <c r="X27" s="25"/>
      <c r="Y27" s="25"/>
      <c r="Z27" s="25"/>
      <c r="AA27" s="25"/>
    </row>
    <row r="28" spans="2:27" ht="14.5" x14ac:dyDescent="0.35">
      <c r="B28" s="319" t="s">
        <v>186</v>
      </c>
      <c r="C28" s="320" t="s">
        <v>187</v>
      </c>
      <c r="D28" s="321"/>
      <c r="E28" s="322"/>
      <c r="F28" s="340" t="s">
        <v>178</v>
      </c>
      <c r="G28" s="317"/>
      <c r="H28" s="438"/>
      <c r="I28" s="439"/>
      <c r="J28" s="332" t="s">
        <v>184</v>
      </c>
      <c r="K28" s="333"/>
      <c r="L28" s="336" t="s">
        <v>184</v>
      </c>
      <c r="M28" s="337"/>
      <c r="N28" s="300" t="s">
        <v>184</v>
      </c>
      <c r="O28" s="301"/>
      <c r="P28" s="260"/>
      <c r="Q28" s="438"/>
      <c r="R28" s="439"/>
      <c r="S28" s="332" t="s">
        <v>184</v>
      </c>
      <c r="T28" s="333"/>
      <c r="U28" s="336" t="s">
        <v>184</v>
      </c>
      <c r="V28" s="337"/>
      <c r="W28" s="300" t="s">
        <v>184</v>
      </c>
      <c r="X28" s="301"/>
      <c r="Y28" s="262"/>
      <c r="Z28" s="316" t="s">
        <v>181</v>
      </c>
      <c r="AA28" s="317"/>
    </row>
    <row r="29" spans="2:27" ht="14.5" x14ac:dyDescent="0.35">
      <c r="B29" s="319"/>
      <c r="C29" s="323"/>
      <c r="D29" s="324"/>
      <c r="E29" s="325"/>
      <c r="F29" s="314" t="s">
        <v>179</v>
      </c>
      <c r="G29" s="315"/>
      <c r="H29" s="440"/>
      <c r="I29" s="441"/>
      <c r="J29" s="334"/>
      <c r="K29" s="335"/>
      <c r="L29" s="338"/>
      <c r="M29" s="339"/>
      <c r="N29" s="302"/>
      <c r="O29" s="303"/>
      <c r="P29" s="261"/>
      <c r="Q29" s="440"/>
      <c r="R29" s="441"/>
      <c r="S29" s="334"/>
      <c r="T29" s="335"/>
      <c r="U29" s="338"/>
      <c r="V29" s="339"/>
      <c r="W29" s="302"/>
      <c r="X29" s="303"/>
      <c r="Y29" s="263"/>
      <c r="Z29" s="318" t="s">
        <v>182</v>
      </c>
      <c r="AA29" s="315"/>
    </row>
    <row r="30" spans="2:27" ht="15" thickBot="1" x14ac:dyDescent="0.4">
      <c r="B30" s="319"/>
      <c r="C30" s="326"/>
      <c r="D30" s="327"/>
      <c r="E30" s="328"/>
      <c r="F30" s="329" t="s">
        <v>180</v>
      </c>
      <c r="G30" s="330"/>
      <c r="H30" s="442"/>
      <c r="I30" s="299"/>
      <c r="J30" s="298" t="s">
        <v>185</v>
      </c>
      <c r="K30" s="299"/>
      <c r="L30" s="298" t="s">
        <v>185</v>
      </c>
      <c r="M30" s="299"/>
      <c r="N30" s="298" t="s">
        <v>185</v>
      </c>
      <c r="O30" s="299"/>
      <c r="P30" s="217"/>
      <c r="Q30" s="442"/>
      <c r="R30" s="299"/>
      <c r="S30" s="298" t="s">
        <v>185</v>
      </c>
      <c r="T30" s="299"/>
      <c r="U30" s="298" t="s">
        <v>185</v>
      </c>
      <c r="V30" s="299"/>
      <c r="W30" s="298" t="s">
        <v>185</v>
      </c>
      <c r="X30" s="299"/>
      <c r="Y30" s="243"/>
      <c r="Z30" s="331" t="s">
        <v>183</v>
      </c>
      <c r="AA30" s="330"/>
    </row>
    <row r="31" spans="2:27" ht="15" x14ac:dyDescent="0.25">
      <c r="B31" s="27"/>
      <c r="C31" s="27"/>
      <c r="D31" s="27"/>
      <c r="E31" s="27"/>
      <c r="F31" s="28"/>
      <c r="G31" s="28"/>
      <c r="H31" s="251"/>
      <c r="I31" s="28"/>
      <c r="J31" s="251"/>
      <c r="K31" s="28"/>
      <c r="L31" s="251"/>
      <c r="M31" s="28"/>
      <c r="N31" s="251"/>
      <c r="O31" s="28"/>
      <c r="P31" s="28"/>
      <c r="Q31" s="251"/>
      <c r="R31" s="28"/>
      <c r="S31" s="251"/>
      <c r="T31" s="28"/>
      <c r="U31" s="251"/>
      <c r="V31" s="28"/>
      <c r="W31" s="251"/>
      <c r="X31" s="28"/>
      <c r="Y31" s="28"/>
      <c r="Z31" s="28"/>
      <c r="AA31" s="29"/>
    </row>
    <row r="32" spans="2:27" ht="14.5" x14ac:dyDescent="0.35">
      <c r="B32" s="25"/>
      <c r="C32" s="25"/>
      <c r="D32" s="25"/>
      <c r="E32" s="25"/>
      <c r="F32" s="30">
        <v>10</v>
      </c>
      <c r="G32" s="30">
        <v>10</v>
      </c>
      <c r="H32" s="252">
        <v>10</v>
      </c>
      <c r="I32" s="30"/>
      <c r="J32" s="252">
        <v>10</v>
      </c>
      <c r="K32" s="30">
        <v>10</v>
      </c>
      <c r="L32" s="252">
        <v>10</v>
      </c>
      <c r="M32" s="30"/>
      <c r="N32" s="252"/>
      <c r="O32" s="30"/>
      <c r="P32" s="30"/>
      <c r="Q32" s="252"/>
      <c r="R32" s="30"/>
      <c r="S32" s="252"/>
      <c r="T32" s="30"/>
      <c r="U32" s="252"/>
      <c r="V32" s="30"/>
      <c r="W32" s="252"/>
      <c r="X32" s="30"/>
      <c r="Y32" s="30"/>
      <c r="Z32" s="30"/>
      <c r="AA32" s="25"/>
    </row>
    <row r="33" spans="2:27" ht="14.5" x14ac:dyDescent="0.35">
      <c r="B33" s="26" t="s">
        <v>80</v>
      </c>
      <c r="C33" s="26"/>
      <c r="D33" s="26"/>
      <c r="E33" s="26"/>
      <c r="F33" s="31"/>
      <c r="G33" s="25"/>
      <c r="H33" s="250"/>
      <c r="I33" s="25"/>
      <c r="J33" s="250"/>
      <c r="K33" s="25"/>
      <c r="L33" s="250"/>
      <c r="M33" s="25"/>
      <c r="N33" s="250"/>
      <c r="O33" s="25"/>
      <c r="P33" s="25"/>
      <c r="Q33" s="250"/>
      <c r="R33" s="25"/>
      <c r="S33" s="250"/>
      <c r="T33" s="25"/>
      <c r="U33" s="250"/>
      <c r="V33" s="25"/>
      <c r="W33" s="250"/>
      <c r="X33" s="25"/>
      <c r="Y33" s="25"/>
      <c r="Z33" s="25"/>
      <c r="AA33" s="25"/>
    </row>
    <row r="34" spans="2:27" ht="14.5" x14ac:dyDescent="0.35">
      <c r="B34" s="32" t="s">
        <v>81</v>
      </c>
      <c r="C34" s="32"/>
      <c r="D34" s="32"/>
      <c r="E34" s="32"/>
      <c r="F34" s="25"/>
      <c r="G34" s="25"/>
      <c r="H34" s="250"/>
      <c r="I34" s="25"/>
      <c r="J34" s="250"/>
      <c r="K34" s="25"/>
      <c r="L34" s="250"/>
      <c r="M34" s="25"/>
      <c r="N34" s="250"/>
      <c r="O34" s="25"/>
      <c r="P34" s="25"/>
      <c r="Q34" s="250"/>
      <c r="R34" s="25"/>
      <c r="S34" s="250"/>
      <c r="T34" s="25"/>
      <c r="U34" s="250"/>
      <c r="V34" s="25"/>
      <c r="W34" s="250"/>
      <c r="X34" s="25"/>
      <c r="Y34" s="25"/>
      <c r="Z34" s="25"/>
      <c r="AA34" s="25"/>
    </row>
    <row r="35" spans="2:27" ht="14.5" x14ac:dyDescent="0.35">
      <c r="B35" s="33"/>
      <c r="C35" s="33"/>
      <c r="D35" s="33"/>
      <c r="E35" s="33"/>
      <c r="F35" s="25"/>
      <c r="G35" s="25"/>
      <c r="H35" s="250"/>
      <c r="I35" s="25"/>
      <c r="J35" s="250"/>
      <c r="K35" s="25"/>
      <c r="L35" s="250"/>
      <c r="M35" s="25"/>
      <c r="N35" s="250"/>
      <c r="O35" s="25"/>
      <c r="P35" s="25"/>
      <c r="Q35" s="250"/>
      <c r="R35" s="25"/>
      <c r="S35" s="250"/>
      <c r="T35" s="25"/>
      <c r="U35" s="250"/>
      <c r="V35" s="25"/>
      <c r="W35" s="250"/>
      <c r="X35" s="25"/>
      <c r="Y35" s="25"/>
      <c r="Z35" s="25"/>
      <c r="AA35" s="25"/>
    </row>
    <row r="36" spans="2:27" ht="14.5" x14ac:dyDescent="0.35"/>
    <row r="37" spans="2:27" ht="14.5" x14ac:dyDescent="0.35"/>
    <row r="38" spans="2:27" ht="14.5" hidden="1" x14ac:dyDescent="0.35"/>
    <row r="39" spans="2:27" ht="14.5" hidden="1" x14ac:dyDescent="0.35"/>
    <row r="40" spans="2:27" ht="14.5" hidden="1" x14ac:dyDescent="0.35"/>
    <row r="41" spans="2:27" ht="14.5" hidden="1" x14ac:dyDescent="0.35"/>
    <row r="42" spans="2:27" ht="14.5" hidden="1" x14ac:dyDescent="0.35"/>
    <row r="43" spans="2:27" ht="14.5" hidden="1" x14ac:dyDescent="0.35"/>
    <row r="44" spans="2:27" ht="14.5" hidden="1" x14ac:dyDescent="0.35"/>
    <row r="45" spans="2:27" ht="14.5" hidden="1" x14ac:dyDescent="0.35"/>
    <row r="46" spans="2:27" ht="14.5" hidden="1" x14ac:dyDescent="0.35"/>
    <row r="47" spans="2:27" ht="14.5" hidden="1" x14ac:dyDescent="0.35"/>
    <row r="48" spans="2:27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  <row r="63" ht="14.5" customHeight="1" x14ac:dyDescent="0.35"/>
  </sheetData>
  <sheetProtection password="CDCE" sheet="1" objects="1" scenarios="1"/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25">
    <cfRule type="cellIs" dxfId="59" priority="2" operator="equal">
      <formula>0</formula>
    </cfRule>
    <cfRule type="containsText" dxfId="58" priority="10" operator="containsText" text="N/A">
      <formula>NOT(ISERROR(SEARCH("N/A",F8)))</formula>
    </cfRule>
    <cfRule type="cellIs" dxfId="57" priority="17" operator="lessThan">
      <formula>13</formula>
    </cfRule>
    <cfRule type="cellIs" dxfId="56" priority="18" operator="between">
      <formula>13</formula>
      <formula>18</formula>
    </cfRule>
    <cfRule type="cellIs" dxfId="55" priority="19" operator="greaterThan">
      <formula>18</formula>
    </cfRule>
    <cfRule type="cellIs" dxfId="54" priority="20" operator="greaterThan">
      <formula>18</formula>
    </cfRule>
  </conditionalFormatting>
  <conditionalFormatting sqref="K8:K25 T8:T25">
    <cfRule type="cellIs" dxfId="53" priority="16" operator="greaterThan">
      <formula>0.5</formula>
    </cfRule>
  </conditionalFormatting>
  <conditionalFormatting sqref="V8:V25 M8:M25">
    <cfRule type="cellIs" dxfId="52" priority="15" operator="greaterThan">
      <formula>0.49</formula>
    </cfRule>
  </conditionalFormatting>
  <conditionalFormatting sqref="O8:O25 X8:X25">
    <cfRule type="cellIs" dxfId="51" priority="14" operator="greaterThan">
      <formula>0.5</formula>
    </cfRule>
  </conditionalFormatting>
  <conditionalFormatting sqref="Z8:AA25">
    <cfRule type="cellIs" dxfId="50" priority="1" operator="equal">
      <formula>0</formula>
    </cfRule>
    <cfRule type="cellIs" dxfId="49" priority="11" operator="lessThan">
      <formula>0.1</formula>
    </cfRule>
    <cfRule type="cellIs" dxfId="48" priority="12" operator="between">
      <formula>0.1</formula>
      <formula>0.19</formula>
    </cfRule>
    <cfRule type="cellIs" dxfId="47" priority="13" operator="greaterThan">
      <formula>0.2</formula>
    </cfRule>
  </conditionalFormatting>
  <conditionalFormatting sqref="J8:J25">
    <cfRule type="expression" dxfId="46" priority="9">
      <formula>($J8/$P8*100)&gt;49.49</formula>
    </cfRule>
  </conditionalFormatting>
  <conditionalFormatting sqref="L8:L25">
    <cfRule type="expression" dxfId="45" priority="8">
      <formula>($L8/$P8*100)&gt;49.49</formula>
    </cfRule>
  </conditionalFormatting>
  <conditionalFormatting sqref="N8:N25">
    <cfRule type="expression" dxfId="44" priority="7">
      <formula>($N8/$P8*100)&gt;49.49</formula>
    </cfRule>
  </conditionalFormatting>
  <conditionalFormatting sqref="S8:S25">
    <cfRule type="expression" dxfId="43" priority="6">
      <formula>($S8/$Y8*100)&gt;49.49</formula>
    </cfRule>
  </conditionalFormatting>
  <conditionalFormatting sqref="U8:U25">
    <cfRule type="expression" dxfId="42" priority="5">
      <formula>($U8/$Y8*100)&gt;49.49</formula>
    </cfRule>
  </conditionalFormatting>
  <conditionalFormatting sqref="W8:W25">
    <cfRule type="expression" dxfId="41" priority="4">
      <formula>($W8/$Y8*100)&gt;49.49</formula>
    </cfRule>
  </conditionalFormatting>
  <conditionalFormatting sqref="L9">
    <cfRule type="expression" dxfId="40" priority="3">
      <formula>"$M$9=&gt;.499"</formula>
    </cfRule>
  </conditionalFormatting>
  <hyperlinks>
    <hyperlink ref="C28:E30" location="Sheet1!A1" display="For more information on rag ratings please click here"/>
    <hyperlink ref="B3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showGridLines="0" zoomScaleNormal="100" workbookViewId="0">
      <selection activeCell="F8" sqref="F8"/>
    </sheetView>
  </sheetViews>
  <sheetFormatPr defaultColWidth="0" defaultRowHeight="14.5" zeroHeight="1" x14ac:dyDescent="0.35"/>
  <cols>
    <col min="1" max="1" width="4" style="51" customWidth="1"/>
    <col min="2" max="2" width="39.81640625" style="51" customWidth="1"/>
    <col min="3" max="3" width="11.7265625" style="51" customWidth="1"/>
    <col min="4" max="4" width="7.7265625" style="51" customWidth="1"/>
    <col min="5" max="5" width="10" style="51" customWidth="1"/>
    <col min="6" max="7" width="12" style="51" customWidth="1"/>
    <col min="8" max="8" width="5.1796875" style="253" customWidth="1"/>
    <col min="9" max="9" width="6.81640625" style="51" customWidth="1"/>
    <col min="10" max="10" width="5.1796875" style="253" customWidth="1"/>
    <col min="11" max="11" width="6.81640625" style="51" customWidth="1"/>
    <col min="12" max="12" width="5.1796875" style="253" customWidth="1"/>
    <col min="13" max="13" width="6.81640625" style="51" customWidth="1"/>
    <col min="14" max="14" width="5.1796875" style="253" customWidth="1"/>
    <col min="15" max="15" width="6.81640625" style="51" customWidth="1"/>
    <col min="16" max="17" width="11.54296875" style="51" customWidth="1"/>
    <col min="18" max="18" width="5.1796875" style="253" customWidth="1"/>
    <col min="19" max="19" width="6.81640625" style="51" customWidth="1"/>
    <col min="20" max="20" width="5.1796875" style="253" customWidth="1"/>
    <col min="21" max="21" width="6.81640625" style="51" customWidth="1"/>
    <col min="22" max="22" width="5.1796875" style="253" customWidth="1"/>
    <col min="23" max="23" width="6.81640625" style="51" customWidth="1"/>
    <col min="24" max="24" width="5.1796875" style="253" customWidth="1"/>
    <col min="25" max="25" width="6.81640625" style="51" customWidth="1"/>
    <col min="26" max="27" width="11.54296875" style="51" customWidth="1"/>
    <col min="28" max="29" width="10.7265625" style="51" customWidth="1"/>
    <col min="30" max="30" width="9.1796875" style="51" customWidth="1"/>
    <col min="31" max="16384" width="9.1796875" style="51" hidden="1"/>
  </cols>
  <sheetData>
    <row r="1" spans="1:30" ht="35.25" customHeight="1" x14ac:dyDescent="0.35">
      <c r="A1" s="19"/>
      <c r="B1" s="173" t="s">
        <v>204</v>
      </c>
      <c r="C1" s="141"/>
      <c r="D1" s="141"/>
      <c r="E1" s="141"/>
      <c r="F1" s="141"/>
      <c r="G1" s="141"/>
      <c r="H1" s="247"/>
      <c r="I1" s="141"/>
      <c r="J1" s="247"/>
      <c r="K1" s="141"/>
      <c r="L1" s="247"/>
      <c r="M1" s="141"/>
      <c r="N1" s="247"/>
      <c r="O1" s="141"/>
      <c r="P1" s="141"/>
      <c r="Q1" s="141"/>
      <c r="R1" s="247"/>
      <c r="S1" s="141"/>
      <c r="T1" s="247"/>
      <c r="U1" s="141"/>
      <c r="V1" s="247"/>
      <c r="W1" s="141"/>
      <c r="X1" s="247"/>
      <c r="Y1" s="141"/>
      <c r="Z1" s="141"/>
      <c r="AA1" s="141"/>
      <c r="AB1" s="141"/>
      <c r="AC1" s="141"/>
      <c r="AD1" s="141"/>
    </row>
    <row r="2" spans="1:30" s="64" customFormat="1" ht="5.15" customHeight="1" x14ac:dyDescent="0.35">
      <c r="B2" s="254"/>
      <c r="C2" s="255"/>
      <c r="D2" s="255"/>
      <c r="E2" s="255"/>
      <c r="F2" s="255"/>
      <c r="G2" s="255"/>
      <c r="H2" s="256"/>
      <c r="I2" s="255"/>
      <c r="J2" s="256"/>
      <c r="K2" s="255"/>
      <c r="L2" s="256"/>
      <c r="M2" s="255"/>
      <c r="N2" s="256"/>
      <c r="O2" s="255"/>
      <c r="P2" s="255"/>
      <c r="Q2" s="255"/>
      <c r="R2" s="256"/>
      <c r="S2" s="255"/>
      <c r="T2" s="256"/>
      <c r="U2" s="255"/>
      <c r="V2" s="256"/>
      <c r="W2" s="255"/>
      <c r="X2" s="256"/>
      <c r="Y2" s="255"/>
      <c r="Z2" s="255"/>
      <c r="AA2" s="255"/>
      <c r="AD2" s="255"/>
    </row>
    <row r="3" spans="1:30" s="168" customFormat="1" ht="31.5" customHeight="1" x14ac:dyDescent="0.45">
      <c r="B3" s="257" t="s">
        <v>196</v>
      </c>
      <c r="C3" s="169"/>
      <c r="D3" s="169"/>
      <c r="E3" s="169"/>
      <c r="F3" s="169"/>
      <c r="H3" s="248"/>
      <c r="I3" s="169"/>
      <c r="J3" s="248"/>
      <c r="K3" s="169"/>
      <c r="L3" s="248"/>
      <c r="M3" s="171"/>
      <c r="N3" s="248"/>
      <c r="O3" s="171"/>
      <c r="P3" s="171"/>
      <c r="Q3" s="171"/>
      <c r="R3" s="248"/>
      <c r="S3" s="171"/>
      <c r="T3" s="248"/>
      <c r="U3" s="171"/>
      <c r="V3" s="248"/>
      <c r="W3" s="171"/>
      <c r="X3" s="248"/>
      <c r="Y3" s="171"/>
      <c r="Z3" s="171"/>
      <c r="AA3" s="171"/>
      <c r="AB3" s="169"/>
      <c r="AC3" s="172"/>
    </row>
    <row r="4" spans="1:30" ht="35.5" customHeight="1" thickBot="1" x14ac:dyDescent="0.6">
      <c r="B4" s="258" t="s">
        <v>232</v>
      </c>
      <c r="C4" s="23"/>
      <c r="D4" s="23"/>
      <c r="E4" s="23"/>
      <c r="F4" s="65"/>
      <c r="G4" s="23"/>
      <c r="H4" s="249"/>
      <c r="I4" s="23"/>
      <c r="J4" s="249"/>
      <c r="K4" s="23"/>
      <c r="L4" s="249"/>
      <c r="M4" s="24"/>
      <c r="N4" s="249"/>
      <c r="O4" s="24"/>
      <c r="P4" s="24"/>
      <c r="Q4" s="24"/>
      <c r="R4" s="249"/>
      <c r="S4" s="24"/>
      <c r="T4" s="249"/>
      <c r="U4" s="24"/>
      <c r="V4" s="249"/>
      <c r="W4" s="24"/>
      <c r="X4" s="249"/>
      <c r="Y4" s="24"/>
      <c r="Z4" s="24"/>
      <c r="AA4" s="24"/>
      <c r="AB4" s="23"/>
      <c r="AC4" s="25"/>
    </row>
    <row r="5" spans="1:30" ht="30.75" customHeight="1" thickTop="1" thickBot="1" x14ac:dyDescent="0.4">
      <c r="B5" s="341" t="s">
        <v>53</v>
      </c>
      <c r="C5" s="342" t="s">
        <v>83</v>
      </c>
      <c r="D5" s="342" t="s">
        <v>164</v>
      </c>
      <c r="E5" s="342" t="s">
        <v>84</v>
      </c>
      <c r="F5" s="304" t="s">
        <v>89</v>
      </c>
      <c r="G5" s="305"/>
      <c r="H5" s="304" t="s">
        <v>94</v>
      </c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05"/>
      <c r="AB5" s="304" t="s">
        <v>22</v>
      </c>
      <c r="AC5" s="305"/>
    </row>
    <row r="6" spans="1:30" ht="44.15" customHeight="1" thickTop="1" thickBot="1" x14ac:dyDescent="0.4">
      <c r="B6" s="341"/>
      <c r="C6" s="343"/>
      <c r="D6" s="343"/>
      <c r="E6" s="343"/>
      <c r="F6" s="306" t="s">
        <v>92</v>
      </c>
      <c r="G6" s="308" t="s">
        <v>93</v>
      </c>
      <c r="H6" s="304" t="s">
        <v>100</v>
      </c>
      <c r="I6" s="312"/>
      <c r="J6" s="312"/>
      <c r="K6" s="312"/>
      <c r="L6" s="312"/>
      <c r="M6" s="312"/>
      <c r="N6" s="312"/>
      <c r="O6" s="312"/>
      <c r="P6" s="312"/>
      <c r="Q6" s="305"/>
      <c r="R6" s="304" t="s">
        <v>99</v>
      </c>
      <c r="S6" s="312"/>
      <c r="T6" s="312"/>
      <c r="U6" s="312"/>
      <c r="V6" s="312"/>
      <c r="W6" s="312"/>
      <c r="X6" s="312"/>
      <c r="Y6" s="312"/>
      <c r="Z6" s="312"/>
      <c r="AA6" s="305"/>
      <c r="AB6" s="306" t="s">
        <v>47</v>
      </c>
      <c r="AC6" s="308" t="s">
        <v>82</v>
      </c>
    </row>
    <row r="7" spans="1:30" ht="36" customHeight="1" thickTop="1" thickBot="1" x14ac:dyDescent="0.4">
      <c r="B7" s="341"/>
      <c r="C7" s="344"/>
      <c r="D7" s="344"/>
      <c r="E7" s="344"/>
      <c r="F7" s="307"/>
      <c r="G7" s="309"/>
      <c r="H7" s="436" t="s">
        <v>229</v>
      </c>
      <c r="I7" s="437"/>
      <c r="J7" s="313" t="s">
        <v>96</v>
      </c>
      <c r="K7" s="313"/>
      <c r="L7" s="313" t="s">
        <v>97</v>
      </c>
      <c r="M7" s="313"/>
      <c r="N7" s="310" t="s">
        <v>98</v>
      </c>
      <c r="O7" s="313"/>
      <c r="P7" s="179" t="s">
        <v>230</v>
      </c>
      <c r="Q7" s="180" t="s">
        <v>231</v>
      </c>
      <c r="R7" s="436" t="s">
        <v>229</v>
      </c>
      <c r="S7" s="437"/>
      <c r="T7" s="313" t="s">
        <v>96</v>
      </c>
      <c r="U7" s="313"/>
      <c r="V7" s="313" t="s">
        <v>97</v>
      </c>
      <c r="W7" s="313"/>
      <c r="X7" s="310" t="s">
        <v>98</v>
      </c>
      <c r="Y7" s="313"/>
      <c r="Z7" s="179" t="s">
        <v>230</v>
      </c>
      <c r="AA7" s="180" t="s">
        <v>231</v>
      </c>
      <c r="AB7" s="307"/>
      <c r="AC7" s="309"/>
    </row>
    <row r="8" spans="1:30" s="140" customFormat="1" ht="21.75" customHeight="1" thickTop="1" thickBot="1" x14ac:dyDescent="0.4">
      <c r="B8" s="38" t="s">
        <v>154</v>
      </c>
      <c r="C8" s="38" t="s">
        <v>88</v>
      </c>
      <c r="D8" s="93">
        <v>1</v>
      </c>
      <c r="E8" s="38" t="s">
        <v>86</v>
      </c>
      <c r="F8" s="100">
        <f>Data!G190</f>
        <v>0</v>
      </c>
      <c r="G8" s="113">
        <f>Data!H190</f>
        <v>0</v>
      </c>
      <c r="H8" s="49">
        <f>Data!I190</f>
        <v>0</v>
      </c>
      <c r="I8" s="107">
        <f>IFERROR(H8/P8,0)</f>
        <v>0</v>
      </c>
      <c r="J8" s="101">
        <f>Data!J190</f>
        <v>0</v>
      </c>
      <c r="K8" s="107">
        <f>IFERROR(J8/P8,0)</f>
        <v>0</v>
      </c>
      <c r="L8" s="101">
        <f>Data!K190</f>
        <v>0</v>
      </c>
      <c r="M8" s="107">
        <f>IFERROR(L8/P8,0)</f>
        <v>0</v>
      </c>
      <c r="N8" s="101">
        <f>Data!L190</f>
        <v>0</v>
      </c>
      <c r="O8" s="107">
        <f>IFERROR(N8/P8,0)</f>
        <v>0</v>
      </c>
      <c r="P8" s="241">
        <f>Data!M190</f>
        <v>0</v>
      </c>
      <c r="Q8" s="113">
        <f>Data!N190</f>
        <v>0</v>
      </c>
      <c r="R8" s="49">
        <f>Data!O190</f>
        <v>0</v>
      </c>
      <c r="S8" s="107">
        <f>IFERROR(R8/Z8,0)</f>
        <v>0</v>
      </c>
      <c r="T8" s="101">
        <f>Data!P190</f>
        <v>0</v>
      </c>
      <c r="U8" s="107">
        <f>IFERROR(T8/Z8,0)</f>
        <v>0</v>
      </c>
      <c r="V8" s="190">
        <f>Data!Q190</f>
        <v>0</v>
      </c>
      <c r="W8" s="107">
        <f>IFERROR(V8/Z8,0)</f>
        <v>0</v>
      </c>
      <c r="X8" s="101">
        <f>Data!R190</f>
        <v>0</v>
      </c>
      <c r="Y8" s="107">
        <f>IFERROR(X8/Z8,0)</f>
        <v>0</v>
      </c>
      <c r="Z8" s="241">
        <f>Data!S190</f>
        <v>0</v>
      </c>
      <c r="AA8" s="113">
        <f>Data!T190</f>
        <v>0</v>
      </c>
      <c r="AB8" s="108">
        <f>Data!U190</f>
        <v>0</v>
      </c>
      <c r="AC8" s="109">
        <f>Data!V190</f>
        <v>0</v>
      </c>
    </row>
    <row r="9" spans="1:30" s="17" customFormat="1" ht="21.75" customHeight="1" thickTop="1" thickBot="1" x14ac:dyDescent="0.4">
      <c r="B9" s="39" t="s">
        <v>144</v>
      </c>
      <c r="C9" s="39" t="s">
        <v>88</v>
      </c>
      <c r="D9" s="94">
        <v>1</v>
      </c>
      <c r="E9" s="39" t="s">
        <v>86</v>
      </c>
      <c r="F9" s="105">
        <f>Data!G191</f>
        <v>0</v>
      </c>
      <c r="G9" s="114">
        <f>Data!H191</f>
        <v>0</v>
      </c>
      <c r="H9" s="239">
        <f>Data!I191</f>
        <v>0</v>
      </c>
      <c r="I9" s="106">
        <f t="shared" ref="I9:I26" si="0">IFERROR(H9/P9,0)</f>
        <v>0</v>
      </c>
      <c r="J9" s="103">
        <f>Data!J191</f>
        <v>0</v>
      </c>
      <c r="K9" s="106">
        <f t="shared" ref="K9:K26" si="1">IFERROR(J9/P9,0)</f>
        <v>0</v>
      </c>
      <c r="L9" s="103">
        <f>Data!K191</f>
        <v>0</v>
      </c>
      <c r="M9" s="106">
        <f t="shared" ref="M9:M26" si="2">IFERROR(L9/P9,0)</f>
        <v>0</v>
      </c>
      <c r="N9" s="103">
        <f>Data!L191</f>
        <v>0</v>
      </c>
      <c r="O9" s="106">
        <f t="shared" ref="O9:O26" si="3">IFERROR(N9/P9,0)</f>
        <v>0</v>
      </c>
      <c r="P9" s="242">
        <f>Data!M191</f>
        <v>0</v>
      </c>
      <c r="Q9" s="114">
        <f>Data!N191</f>
        <v>0</v>
      </c>
      <c r="R9" s="45">
        <f>Data!O191</f>
        <v>0</v>
      </c>
      <c r="S9" s="106">
        <f t="shared" ref="S9:S26" si="4">IFERROR(R9/Z9,0)</f>
        <v>0</v>
      </c>
      <c r="T9" s="103">
        <f>Data!P191</f>
        <v>0</v>
      </c>
      <c r="U9" s="106">
        <f t="shared" ref="U9:U26" si="5">IFERROR(T9/Z9,0)</f>
        <v>0</v>
      </c>
      <c r="V9" s="191">
        <f>Data!Q191</f>
        <v>0</v>
      </c>
      <c r="W9" s="106">
        <f t="shared" ref="W9:W26" si="6">IFERROR(V9/Z9,0)</f>
        <v>0</v>
      </c>
      <c r="X9" s="103">
        <f>Data!R191</f>
        <v>0</v>
      </c>
      <c r="Y9" s="106">
        <f t="shared" ref="Y9:Y26" si="7">IFERROR(X9/Z9,0)</f>
        <v>0</v>
      </c>
      <c r="Z9" s="242">
        <f>Data!S191</f>
        <v>0</v>
      </c>
      <c r="AA9" s="114">
        <f>Data!T191</f>
        <v>0</v>
      </c>
      <c r="AB9" s="110">
        <f>Data!U191</f>
        <v>0</v>
      </c>
      <c r="AC9" s="111">
        <f>Data!V191</f>
        <v>0</v>
      </c>
    </row>
    <row r="10" spans="1:30" s="17" customFormat="1" ht="21.75" customHeight="1" thickTop="1" thickBot="1" x14ac:dyDescent="0.4">
      <c r="B10" s="36" t="s">
        <v>155</v>
      </c>
      <c r="C10" s="36" t="s">
        <v>88</v>
      </c>
      <c r="D10" s="91">
        <v>2</v>
      </c>
      <c r="E10" s="36" t="s">
        <v>86</v>
      </c>
      <c r="F10" s="100">
        <f>Data!G192</f>
        <v>0</v>
      </c>
      <c r="G10" s="113">
        <f>Data!H192</f>
        <v>0</v>
      </c>
      <c r="H10" s="240">
        <f>Data!I192</f>
        <v>0</v>
      </c>
      <c r="I10" s="107">
        <f t="shared" si="0"/>
        <v>0</v>
      </c>
      <c r="J10" s="101">
        <f>Data!J192</f>
        <v>0</v>
      </c>
      <c r="K10" s="107">
        <f t="shared" si="1"/>
        <v>0</v>
      </c>
      <c r="L10" s="101">
        <f>Data!K192</f>
        <v>0</v>
      </c>
      <c r="M10" s="107">
        <f t="shared" si="2"/>
        <v>0</v>
      </c>
      <c r="N10" s="101">
        <f>Data!L192</f>
        <v>0</v>
      </c>
      <c r="O10" s="107">
        <f t="shared" si="3"/>
        <v>0</v>
      </c>
      <c r="P10" s="241">
        <f>Data!M192</f>
        <v>0</v>
      </c>
      <c r="Q10" s="113">
        <f>Data!N192</f>
        <v>0</v>
      </c>
      <c r="R10" s="49">
        <f>Data!O192</f>
        <v>0</v>
      </c>
      <c r="S10" s="107">
        <f t="shared" si="4"/>
        <v>0</v>
      </c>
      <c r="T10" s="101">
        <f>Data!P192</f>
        <v>0</v>
      </c>
      <c r="U10" s="107">
        <f t="shared" si="5"/>
        <v>0</v>
      </c>
      <c r="V10" s="190">
        <f>Data!Q192</f>
        <v>0</v>
      </c>
      <c r="W10" s="107">
        <f t="shared" si="6"/>
        <v>0</v>
      </c>
      <c r="X10" s="101">
        <f>Data!R192</f>
        <v>0</v>
      </c>
      <c r="Y10" s="107">
        <f t="shared" si="7"/>
        <v>0</v>
      </c>
      <c r="Z10" s="241">
        <f>Data!S192</f>
        <v>0</v>
      </c>
      <c r="AA10" s="113">
        <f>Data!T192</f>
        <v>0</v>
      </c>
      <c r="AB10" s="108">
        <f>Data!U192</f>
        <v>0</v>
      </c>
      <c r="AC10" s="109">
        <f>Data!V192</f>
        <v>0</v>
      </c>
    </row>
    <row r="11" spans="1:30" s="17" customFormat="1" ht="21.75" customHeight="1" thickTop="1" thickBot="1" x14ac:dyDescent="0.4">
      <c r="B11" s="41" t="s">
        <v>156</v>
      </c>
      <c r="C11" s="41" t="s">
        <v>88</v>
      </c>
      <c r="D11" s="96">
        <v>2</v>
      </c>
      <c r="E11" s="41" t="s">
        <v>86</v>
      </c>
      <c r="F11" s="105">
        <f>Data!G193</f>
        <v>0</v>
      </c>
      <c r="G11" s="114">
        <f>Data!H193</f>
        <v>0</v>
      </c>
      <c r="H11" s="239">
        <f>Data!I193</f>
        <v>0</v>
      </c>
      <c r="I11" s="106">
        <f t="shared" si="0"/>
        <v>0</v>
      </c>
      <c r="J11" s="103">
        <f>Data!J193</f>
        <v>0</v>
      </c>
      <c r="K11" s="106">
        <f t="shared" si="1"/>
        <v>0</v>
      </c>
      <c r="L11" s="103">
        <f>Data!K193</f>
        <v>0</v>
      </c>
      <c r="M11" s="106">
        <f t="shared" si="2"/>
        <v>0</v>
      </c>
      <c r="N11" s="103">
        <f>Data!L193</f>
        <v>0</v>
      </c>
      <c r="O11" s="106">
        <f t="shared" si="3"/>
        <v>0</v>
      </c>
      <c r="P11" s="242">
        <f>Data!M193</f>
        <v>0</v>
      </c>
      <c r="Q11" s="114">
        <f>Data!N193</f>
        <v>0</v>
      </c>
      <c r="R11" s="45">
        <f>Data!O193</f>
        <v>0</v>
      </c>
      <c r="S11" s="106">
        <f t="shared" si="4"/>
        <v>0</v>
      </c>
      <c r="T11" s="103">
        <f>Data!P193</f>
        <v>0</v>
      </c>
      <c r="U11" s="106">
        <f t="shared" si="5"/>
        <v>0</v>
      </c>
      <c r="V11" s="191">
        <f>Data!Q193</f>
        <v>0</v>
      </c>
      <c r="W11" s="106">
        <f t="shared" si="6"/>
        <v>0</v>
      </c>
      <c r="X11" s="103">
        <f>Data!R193</f>
        <v>0</v>
      </c>
      <c r="Y11" s="106">
        <f t="shared" si="7"/>
        <v>0</v>
      </c>
      <c r="Z11" s="242">
        <f>Data!S193</f>
        <v>0</v>
      </c>
      <c r="AA11" s="114">
        <f>Data!T193</f>
        <v>0</v>
      </c>
      <c r="AB11" s="110">
        <f>Data!U193</f>
        <v>0</v>
      </c>
      <c r="AC11" s="111">
        <f>Data!V193</f>
        <v>0</v>
      </c>
    </row>
    <row r="12" spans="1:30" s="17" customFormat="1" ht="21.75" customHeight="1" thickTop="1" thickBot="1" x14ac:dyDescent="0.4">
      <c r="B12" s="38" t="s">
        <v>157</v>
      </c>
      <c r="C12" s="38" t="s">
        <v>88</v>
      </c>
      <c r="D12" s="93">
        <v>2</v>
      </c>
      <c r="E12" s="38" t="s">
        <v>86</v>
      </c>
      <c r="F12" s="100">
        <f>Data!G194</f>
        <v>0</v>
      </c>
      <c r="G12" s="113">
        <f>Data!H194</f>
        <v>0</v>
      </c>
      <c r="H12" s="240">
        <f>Data!I194</f>
        <v>0</v>
      </c>
      <c r="I12" s="107">
        <f t="shared" si="0"/>
        <v>0</v>
      </c>
      <c r="J12" s="101">
        <f>Data!J194</f>
        <v>0</v>
      </c>
      <c r="K12" s="107">
        <f t="shared" si="1"/>
        <v>0</v>
      </c>
      <c r="L12" s="101">
        <f>Data!K194</f>
        <v>0</v>
      </c>
      <c r="M12" s="107">
        <f t="shared" si="2"/>
        <v>0</v>
      </c>
      <c r="N12" s="101">
        <f>Data!L194</f>
        <v>0</v>
      </c>
      <c r="O12" s="107">
        <f t="shared" si="3"/>
        <v>0</v>
      </c>
      <c r="P12" s="241">
        <f>Data!M194</f>
        <v>0</v>
      </c>
      <c r="Q12" s="113">
        <f>Data!N194</f>
        <v>0</v>
      </c>
      <c r="R12" s="49">
        <f>Data!O194</f>
        <v>0</v>
      </c>
      <c r="S12" s="107">
        <f t="shared" si="4"/>
        <v>0</v>
      </c>
      <c r="T12" s="101">
        <f>Data!P194</f>
        <v>0</v>
      </c>
      <c r="U12" s="107">
        <f t="shared" si="5"/>
        <v>0</v>
      </c>
      <c r="V12" s="190">
        <f>Data!Q194</f>
        <v>0</v>
      </c>
      <c r="W12" s="107">
        <f t="shared" si="6"/>
        <v>0</v>
      </c>
      <c r="X12" s="101">
        <f>Data!R194</f>
        <v>0</v>
      </c>
      <c r="Y12" s="107">
        <f t="shared" si="7"/>
        <v>0</v>
      </c>
      <c r="Z12" s="241">
        <f>Data!S194</f>
        <v>0</v>
      </c>
      <c r="AA12" s="113">
        <f>Data!T194</f>
        <v>0</v>
      </c>
      <c r="AB12" s="108">
        <f>Data!U194</f>
        <v>0</v>
      </c>
      <c r="AC12" s="109">
        <f>Data!V194</f>
        <v>0</v>
      </c>
    </row>
    <row r="13" spans="1:30" s="17" customFormat="1" ht="21.75" customHeight="1" thickTop="1" thickBot="1" x14ac:dyDescent="0.4">
      <c r="B13" s="39" t="s">
        <v>158</v>
      </c>
      <c r="C13" s="39" t="s">
        <v>88</v>
      </c>
      <c r="D13" s="94">
        <v>2</v>
      </c>
      <c r="E13" s="39" t="s">
        <v>86</v>
      </c>
      <c r="F13" s="105">
        <f>Data!G195</f>
        <v>0</v>
      </c>
      <c r="G13" s="114">
        <f>Data!H195</f>
        <v>0</v>
      </c>
      <c r="H13" s="239">
        <f>Data!I195</f>
        <v>0</v>
      </c>
      <c r="I13" s="106">
        <f t="shared" si="0"/>
        <v>0</v>
      </c>
      <c r="J13" s="103">
        <f>Data!J195</f>
        <v>0</v>
      </c>
      <c r="K13" s="106">
        <f t="shared" si="1"/>
        <v>0</v>
      </c>
      <c r="L13" s="103">
        <f>Data!K195</f>
        <v>0</v>
      </c>
      <c r="M13" s="106">
        <f t="shared" si="2"/>
        <v>0</v>
      </c>
      <c r="N13" s="103">
        <f>Data!L195</f>
        <v>0</v>
      </c>
      <c r="O13" s="106">
        <f t="shared" si="3"/>
        <v>0</v>
      </c>
      <c r="P13" s="242">
        <f>Data!M195</f>
        <v>0</v>
      </c>
      <c r="Q13" s="114">
        <f>Data!N195</f>
        <v>0</v>
      </c>
      <c r="R13" s="45">
        <f>Data!O195</f>
        <v>0</v>
      </c>
      <c r="S13" s="106">
        <f t="shared" si="4"/>
        <v>0</v>
      </c>
      <c r="T13" s="103">
        <f>Data!P195</f>
        <v>0</v>
      </c>
      <c r="U13" s="106">
        <f t="shared" si="5"/>
        <v>0</v>
      </c>
      <c r="V13" s="191">
        <f>Data!Q195</f>
        <v>0</v>
      </c>
      <c r="W13" s="106">
        <f t="shared" si="6"/>
        <v>0</v>
      </c>
      <c r="X13" s="103">
        <f>Data!R195</f>
        <v>0</v>
      </c>
      <c r="Y13" s="106">
        <f t="shared" si="7"/>
        <v>0</v>
      </c>
      <c r="Z13" s="242">
        <f>Data!S195</f>
        <v>0</v>
      </c>
      <c r="AA13" s="114">
        <f>Data!T195</f>
        <v>0</v>
      </c>
      <c r="AB13" s="110">
        <f>Data!U195</f>
        <v>0</v>
      </c>
      <c r="AC13" s="111">
        <f>Data!V195</f>
        <v>0</v>
      </c>
    </row>
    <row r="14" spans="1:30" s="17" customFormat="1" ht="21.75" customHeight="1" thickTop="1" thickBot="1" x14ac:dyDescent="0.4">
      <c r="B14" s="38" t="s">
        <v>159</v>
      </c>
      <c r="C14" s="38" t="s">
        <v>88</v>
      </c>
      <c r="D14" s="93">
        <v>2</v>
      </c>
      <c r="E14" s="38" t="s">
        <v>86</v>
      </c>
      <c r="F14" s="100">
        <f>Data!G196</f>
        <v>0</v>
      </c>
      <c r="G14" s="113">
        <f>Data!H196</f>
        <v>0</v>
      </c>
      <c r="H14" s="240">
        <f>Data!I196</f>
        <v>0</v>
      </c>
      <c r="I14" s="107">
        <f t="shared" si="0"/>
        <v>0</v>
      </c>
      <c r="J14" s="101">
        <f>Data!J196</f>
        <v>0</v>
      </c>
      <c r="K14" s="107">
        <f t="shared" si="1"/>
        <v>0</v>
      </c>
      <c r="L14" s="101">
        <f>Data!K196</f>
        <v>0</v>
      </c>
      <c r="M14" s="107">
        <f t="shared" si="2"/>
        <v>0</v>
      </c>
      <c r="N14" s="101">
        <f>Data!L196</f>
        <v>0</v>
      </c>
      <c r="O14" s="107">
        <f t="shared" si="3"/>
        <v>0</v>
      </c>
      <c r="P14" s="241">
        <f>Data!M196</f>
        <v>0</v>
      </c>
      <c r="Q14" s="113">
        <f>Data!N196</f>
        <v>0</v>
      </c>
      <c r="R14" s="49">
        <f>Data!O196</f>
        <v>0</v>
      </c>
      <c r="S14" s="107">
        <f t="shared" si="4"/>
        <v>0</v>
      </c>
      <c r="T14" s="101">
        <f>Data!P196</f>
        <v>0</v>
      </c>
      <c r="U14" s="107">
        <f t="shared" si="5"/>
        <v>0</v>
      </c>
      <c r="V14" s="190">
        <f>Data!Q196</f>
        <v>0</v>
      </c>
      <c r="W14" s="107">
        <f t="shared" si="6"/>
        <v>0</v>
      </c>
      <c r="X14" s="101">
        <f>Data!R196</f>
        <v>0</v>
      </c>
      <c r="Y14" s="107">
        <f t="shared" si="7"/>
        <v>0</v>
      </c>
      <c r="Z14" s="241">
        <f>Data!S196</f>
        <v>0</v>
      </c>
      <c r="AA14" s="113">
        <f>Data!T196</f>
        <v>0</v>
      </c>
      <c r="AB14" s="108">
        <f>Data!U196</f>
        <v>0</v>
      </c>
      <c r="AC14" s="109">
        <f>Data!V196</f>
        <v>0</v>
      </c>
    </row>
    <row r="15" spans="1:30" s="17" customFormat="1" ht="21.75" customHeight="1" thickTop="1" thickBot="1" x14ac:dyDescent="0.4">
      <c r="B15" s="39" t="s">
        <v>133</v>
      </c>
      <c r="C15" s="39" t="s">
        <v>88</v>
      </c>
      <c r="D15" s="94">
        <v>2</v>
      </c>
      <c r="E15" s="39" t="s">
        <v>86</v>
      </c>
      <c r="F15" s="105">
        <f>Data!G197</f>
        <v>0</v>
      </c>
      <c r="G15" s="114">
        <f>Data!H197</f>
        <v>0</v>
      </c>
      <c r="H15" s="239">
        <f>Data!I197</f>
        <v>0</v>
      </c>
      <c r="I15" s="106">
        <f t="shared" si="0"/>
        <v>0</v>
      </c>
      <c r="J15" s="103">
        <f>Data!J197</f>
        <v>0</v>
      </c>
      <c r="K15" s="106">
        <f t="shared" si="1"/>
        <v>0</v>
      </c>
      <c r="L15" s="103">
        <f>Data!K197</f>
        <v>0</v>
      </c>
      <c r="M15" s="106">
        <f t="shared" si="2"/>
        <v>0</v>
      </c>
      <c r="N15" s="103">
        <f>Data!L197</f>
        <v>0</v>
      </c>
      <c r="O15" s="106">
        <f t="shared" si="3"/>
        <v>0</v>
      </c>
      <c r="P15" s="242">
        <f>Data!M197</f>
        <v>0</v>
      </c>
      <c r="Q15" s="114">
        <f>Data!N197</f>
        <v>0</v>
      </c>
      <c r="R15" s="45">
        <f>Data!O197</f>
        <v>0</v>
      </c>
      <c r="S15" s="106">
        <f t="shared" si="4"/>
        <v>0</v>
      </c>
      <c r="T15" s="103">
        <f>Data!P197</f>
        <v>0</v>
      </c>
      <c r="U15" s="106">
        <f t="shared" si="5"/>
        <v>0</v>
      </c>
      <c r="V15" s="191">
        <f>Data!Q197</f>
        <v>0</v>
      </c>
      <c r="W15" s="106">
        <f t="shared" si="6"/>
        <v>0</v>
      </c>
      <c r="X15" s="103">
        <f>Data!R197</f>
        <v>0</v>
      </c>
      <c r="Y15" s="106">
        <f t="shared" si="7"/>
        <v>0</v>
      </c>
      <c r="Z15" s="242">
        <f>Data!S197</f>
        <v>0</v>
      </c>
      <c r="AA15" s="114">
        <f>Data!T197</f>
        <v>0</v>
      </c>
      <c r="AB15" s="110">
        <f>Data!U197</f>
        <v>0</v>
      </c>
      <c r="AC15" s="111">
        <f>Data!V197</f>
        <v>0</v>
      </c>
    </row>
    <row r="16" spans="1:30" s="17" customFormat="1" ht="21.75" customHeight="1" thickTop="1" thickBot="1" x14ac:dyDescent="0.3">
      <c r="B16" s="42" t="s">
        <v>148</v>
      </c>
      <c r="C16" s="42" t="s">
        <v>88</v>
      </c>
      <c r="D16" s="97">
        <v>2</v>
      </c>
      <c r="E16" s="42" t="s">
        <v>86</v>
      </c>
      <c r="F16" s="100">
        <f>Data!G198</f>
        <v>0</v>
      </c>
      <c r="G16" s="113">
        <f>Data!H198</f>
        <v>0</v>
      </c>
      <c r="H16" s="240">
        <f>Data!I198</f>
        <v>0</v>
      </c>
      <c r="I16" s="107">
        <f t="shared" si="0"/>
        <v>0</v>
      </c>
      <c r="J16" s="101">
        <f>Data!J198</f>
        <v>0</v>
      </c>
      <c r="K16" s="107">
        <f t="shared" si="1"/>
        <v>0</v>
      </c>
      <c r="L16" s="101">
        <f>Data!K198</f>
        <v>0</v>
      </c>
      <c r="M16" s="107">
        <f t="shared" si="2"/>
        <v>0</v>
      </c>
      <c r="N16" s="101">
        <f>Data!L198</f>
        <v>0</v>
      </c>
      <c r="O16" s="107">
        <f t="shared" si="3"/>
        <v>0</v>
      </c>
      <c r="P16" s="241">
        <f>Data!M198</f>
        <v>0</v>
      </c>
      <c r="Q16" s="113">
        <f>Data!N198</f>
        <v>0</v>
      </c>
      <c r="R16" s="49">
        <f>Data!O198</f>
        <v>0</v>
      </c>
      <c r="S16" s="107">
        <f t="shared" si="4"/>
        <v>0</v>
      </c>
      <c r="T16" s="101">
        <f>Data!P198</f>
        <v>0</v>
      </c>
      <c r="U16" s="107">
        <f t="shared" si="5"/>
        <v>0</v>
      </c>
      <c r="V16" s="190">
        <f>Data!Q198</f>
        <v>0</v>
      </c>
      <c r="W16" s="107">
        <f t="shared" si="6"/>
        <v>0</v>
      </c>
      <c r="X16" s="101">
        <f>Data!R198</f>
        <v>0</v>
      </c>
      <c r="Y16" s="107">
        <f t="shared" si="7"/>
        <v>0</v>
      </c>
      <c r="Z16" s="241">
        <f>Data!S198</f>
        <v>0</v>
      </c>
      <c r="AA16" s="113">
        <f>Data!T198</f>
        <v>0</v>
      </c>
      <c r="AB16" s="108">
        <f>Data!U198</f>
        <v>0</v>
      </c>
      <c r="AC16" s="109">
        <f>Data!V198</f>
        <v>0</v>
      </c>
    </row>
    <row r="17" spans="2:29" s="17" customFormat="1" ht="21.75" customHeight="1" thickTop="1" thickBot="1" x14ac:dyDescent="0.3">
      <c r="B17" s="39" t="s">
        <v>143</v>
      </c>
      <c r="C17" s="39" t="s">
        <v>88</v>
      </c>
      <c r="D17" s="94">
        <v>2</v>
      </c>
      <c r="E17" s="39" t="s">
        <v>86</v>
      </c>
      <c r="F17" s="105">
        <f>Data!G199</f>
        <v>0</v>
      </c>
      <c r="G17" s="114">
        <f>Data!H199</f>
        <v>0</v>
      </c>
      <c r="H17" s="239">
        <f>Data!I199</f>
        <v>0</v>
      </c>
      <c r="I17" s="106">
        <f t="shared" si="0"/>
        <v>0</v>
      </c>
      <c r="J17" s="103">
        <f>Data!J199</f>
        <v>0</v>
      </c>
      <c r="K17" s="106">
        <f t="shared" si="1"/>
        <v>0</v>
      </c>
      <c r="L17" s="103">
        <f>Data!K199</f>
        <v>0</v>
      </c>
      <c r="M17" s="106">
        <f t="shared" si="2"/>
        <v>0</v>
      </c>
      <c r="N17" s="103">
        <f>Data!L199</f>
        <v>0</v>
      </c>
      <c r="O17" s="106">
        <f t="shared" si="3"/>
        <v>0</v>
      </c>
      <c r="P17" s="242">
        <f>Data!M199</f>
        <v>0</v>
      </c>
      <c r="Q17" s="114">
        <f>Data!N199</f>
        <v>0</v>
      </c>
      <c r="R17" s="45">
        <f>Data!O199</f>
        <v>0</v>
      </c>
      <c r="S17" s="106">
        <f t="shared" si="4"/>
        <v>0</v>
      </c>
      <c r="T17" s="103">
        <f>Data!P199</f>
        <v>0</v>
      </c>
      <c r="U17" s="106">
        <f t="shared" si="5"/>
        <v>0</v>
      </c>
      <c r="V17" s="191">
        <f>Data!Q199</f>
        <v>0</v>
      </c>
      <c r="W17" s="106">
        <f t="shared" si="6"/>
        <v>0</v>
      </c>
      <c r="X17" s="103">
        <f>Data!R199</f>
        <v>0</v>
      </c>
      <c r="Y17" s="106">
        <f t="shared" si="7"/>
        <v>0</v>
      </c>
      <c r="Z17" s="242">
        <f>Data!S199</f>
        <v>0</v>
      </c>
      <c r="AA17" s="114">
        <f>Data!T199</f>
        <v>0</v>
      </c>
      <c r="AB17" s="110">
        <f>Data!U199</f>
        <v>0</v>
      </c>
      <c r="AC17" s="111">
        <f>Data!V199</f>
        <v>0</v>
      </c>
    </row>
    <row r="18" spans="2:29" s="17" customFormat="1" ht="21.75" customHeight="1" thickTop="1" thickBot="1" x14ac:dyDescent="0.3">
      <c r="B18" s="38" t="s">
        <v>160</v>
      </c>
      <c r="C18" s="38" t="s">
        <v>88</v>
      </c>
      <c r="D18" s="93">
        <v>2</v>
      </c>
      <c r="E18" s="38" t="s">
        <v>165</v>
      </c>
      <c r="F18" s="100">
        <f>Data!G200</f>
        <v>0</v>
      </c>
      <c r="G18" s="113">
        <f>Data!H200</f>
        <v>0</v>
      </c>
      <c r="H18" s="240">
        <f>Data!I200</f>
        <v>0</v>
      </c>
      <c r="I18" s="107">
        <f t="shared" si="0"/>
        <v>0</v>
      </c>
      <c r="J18" s="101">
        <f>Data!J200</f>
        <v>0</v>
      </c>
      <c r="K18" s="107">
        <f t="shared" si="1"/>
        <v>0</v>
      </c>
      <c r="L18" s="101">
        <f>Data!K200</f>
        <v>0</v>
      </c>
      <c r="M18" s="107">
        <f t="shared" si="2"/>
        <v>0</v>
      </c>
      <c r="N18" s="101">
        <f>Data!L200</f>
        <v>0</v>
      </c>
      <c r="O18" s="107">
        <f t="shared" si="3"/>
        <v>0</v>
      </c>
      <c r="P18" s="241">
        <f>Data!M200</f>
        <v>0</v>
      </c>
      <c r="Q18" s="113">
        <f>Data!N200</f>
        <v>0</v>
      </c>
      <c r="R18" s="49">
        <f>Data!O200</f>
        <v>0</v>
      </c>
      <c r="S18" s="107">
        <f t="shared" si="4"/>
        <v>0</v>
      </c>
      <c r="T18" s="101">
        <f>Data!P200</f>
        <v>0</v>
      </c>
      <c r="U18" s="107">
        <f t="shared" si="5"/>
        <v>0</v>
      </c>
      <c r="V18" s="190">
        <f>Data!Q200</f>
        <v>0</v>
      </c>
      <c r="W18" s="107">
        <f t="shared" si="6"/>
        <v>0</v>
      </c>
      <c r="X18" s="101">
        <f>Data!R200</f>
        <v>0</v>
      </c>
      <c r="Y18" s="107">
        <f t="shared" si="7"/>
        <v>0</v>
      </c>
      <c r="Z18" s="241">
        <f>Data!S200</f>
        <v>0</v>
      </c>
      <c r="AA18" s="113">
        <f>Data!T200</f>
        <v>0</v>
      </c>
      <c r="AB18" s="108">
        <f>Data!U200</f>
        <v>0</v>
      </c>
      <c r="AC18" s="109">
        <f>Data!V200</f>
        <v>0</v>
      </c>
    </row>
    <row r="19" spans="2:29" s="17" customFormat="1" ht="21.75" customHeight="1" thickTop="1" thickBot="1" x14ac:dyDescent="0.3">
      <c r="B19" s="39" t="s">
        <v>150</v>
      </c>
      <c r="C19" s="39" t="s">
        <v>88</v>
      </c>
      <c r="D19" s="94">
        <v>2</v>
      </c>
      <c r="E19" s="39" t="s">
        <v>87</v>
      </c>
      <c r="F19" s="105">
        <f>Data!G201</f>
        <v>0</v>
      </c>
      <c r="G19" s="114">
        <f>Data!H201</f>
        <v>0</v>
      </c>
      <c r="H19" s="239">
        <f>Data!I201</f>
        <v>0</v>
      </c>
      <c r="I19" s="106">
        <f t="shared" si="0"/>
        <v>0</v>
      </c>
      <c r="J19" s="103">
        <f>Data!J201</f>
        <v>0</v>
      </c>
      <c r="K19" s="106">
        <f t="shared" si="1"/>
        <v>0</v>
      </c>
      <c r="L19" s="103">
        <f>Data!K201</f>
        <v>0</v>
      </c>
      <c r="M19" s="106">
        <f t="shared" si="2"/>
        <v>0</v>
      </c>
      <c r="N19" s="103">
        <f>Data!L201</f>
        <v>0</v>
      </c>
      <c r="O19" s="106">
        <f t="shared" si="3"/>
        <v>0</v>
      </c>
      <c r="P19" s="242">
        <f>Data!M201</f>
        <v>0</v>
      </c>
      <c r="Q19" s="114">
        <f>Data!N201</f>
        <v>0</v>
      </c>
      <c r="R19" s="45">
        <f>Data!O201</f>
        <v>0</v>
      </c>
      <c r="S19" s="106">
        <f t="shared" si="4"/>
        <v>0</v>
      </c>
      <c r="T19" s="103">
        <f>Data!P201</f>
        <v>0</v>
      </c>
      <c r="U19" s="106">
        <f t="shared" si="5"/>
        <v>0</v>
      </c>
      <c r="V19" s="191">
        <f>Data!Q201</f>
        <v>0</v>
      </c>
      <c r="W19" s="106">
        <f t="shared" si="6"/>
        <v>0</v>
      </c>
      <c r="X19" s="103">
        <f>Data!R201</f>
        <v>0</v>
      </c>
      <c r="Y19" s="106">
        <f t="shared" si="7"/>
        <v>0</v>
      </c>
      <c r="Z19" s="242">
        <f>Data!S201</f>
        <v>0</v>
      </c>
      <c r="AA19" s="114">
        <f>Data!T201</f>
        <v>0</v>
      </c>
      <c r="AB19" s="110">
        <f>Data!U201</f>
        <v>0</v>
      </c>
      <c r="AC19" s="111">
        <f>Data!V201</f>
        <v>0</v>
      </c>
    </row>
    <row r="20" spans="2:29" s="17" customFormat="1" ht="21.75" customHeight="1" thickTop="1" thickBot="1" x14ac:dyDescent="0.3">
      <c r="B20" s="38" t="s">
        <v>145</v>
      </c>
      <c r="C20" s="38" t="s">
        <v>88</v>
      </c>
      <c r="D20" s="93">
        <v>2</v>
      </c>
      <c r="E20" s="38" t="s">
        <v>87</v>
      </c>
      <c r="F20" s="100">
        <f>Data!G202</f>
        <v>0</v>
      </c>
      <c r="G20" s="113">
        <f>Data!H202</f>
        <v>0</v>
      </c>
      <c r="H20" s="240">
        <f>Data!I202</f>
        <v>0</v>
      </c>
      <c r="I20" s="107">
        <f t="shared" si="0"/>
        <v>0</v>
      </c>
      <c r="J20" s="101">
        <f>Data!J202</f>
        <v>0</v>
      </c>
      <c r="K20" s="107">
        <f t="shared" si="1"/>
        <v>0</v>
      </c>
      <c r="L20" s="101">
        <f>Data!K202</f>
        <v>0</v>
      </c>
      <c r="M20" s="107">
        <f t="shared" si="2"/>
        <v>0</v>
      </c>
      <c r="N20" s="101">
        <f>Data!L202</f>
        <v>0</v>
      </c>
      <c r="O20" s="107">
        <f t="shared" si="3"/>
        <v>0</v>
      </c>
      <c r="P20" s="241">
        <f>Data!M202</f>
        <v>0</v>
      </c>
      <c r="Q20" s="113">
        <f>Data!N202</f>
        <v>0</v>
      </c>
      <c r="R20" s="49">
        <f>Data!O202</f>
        <v>0</v>
      </c>
      <c r="S20" s="107">
        <f t="shared" si="4"/>
        <v>0</v>
      </c>
      <c r="T20" s="101">
        <f>Data!P202</f>
        <v>0</v>
      </c>
      <c r="U20" s="107">
        <f t="shared" si="5"/>
        <v>0</v>
      </c>
      <c r="V20" s="190">
        <f>Data!Q202</f>
        <v>0</v>
      </c>
      <c r="W20" s="107">
        <f t="shared" si="6"/>
        <v>0</v>
      </c>
      <c r="X20" s="101">
        <f>Data!R202</f>
        <v>0</v>
      </c>
      <c r="Y20" s="107">
        <f t="shared" si="7"/>
        <v>0</v>
      </c>
      <c r="Z20" s="241">
        <f>Data!S202</f>
        <v>0</v>
      </c>
      <c r="AA20" s="113">
        <f>Data!T202</f>
        <v>0</v>
      </c>
      <c r="AB20" s="108">
        <f>Data!U202</f>
        <v>0</v>
      </c>
      <c r="AC20" s="109">
        <f>Data!V202</f>
        <v>0</v>
      </c>
    </row>
    <row r="21" spans="2:29" s="17" customFormat="1" ht="21.75" customHeight="1" thickTop="1" thickBot="1" x14ac:dyDescent="0.3">
      <c r="B21" s="39" t="s">
        <v>141</v>
      </c>
      <c r="C21" s="39" t="s">
        <v>88</v>
      </c>
      <c r="D21" s="94">
        <v>2</v>
      </c>
      <c r="E21" s="39" t="s">
        <v>87</v>
      </c>
      <c r="F21" s="105">
        <f>Data!G203</f>
        <v>0</v>
      </c>
      <c r="G21" s="114">
        <f>Data!H203</f>
        <v>0</v>
      </c>
      <c r="H21" s="239">
        <f>Data!I203</f>
        <v>0</v>
      </c>
      <c r="I21" s="106">
        <f t="shared" si="0"/>
        <v>0</v>
      </c>
      <c r="J21" s="103">
        <f>Data!J203</f>
        <v>0</v>
      </c>
      <c r="K21" s="106">
        <f t="shared" si="1"/>
        <v>0</v>
      </c>
      <c r="L21" s="103">
        <f>Data!K203</f>
        <v>0</v>
      </c>
      <c r="M21" s="106">
        <f t="shared" si="2"/>
        <v>0</v>
      </c>
      <c r="N21" s="103">
        <f>Data!L203</f>
        <v>0</v>
      </c>
      <c r="O21" s="106">
        <f t="shared" si="3"/>
        <v>0</v>
      </c>
      <c r="P21" s="242">
        <f>Data!M203</f>
        <v>0</v>
      </c>
      <c r="Q21" s="114">
        <f>Data!N203</f>
        <v>0</v>
      </c>
      <c r="R21" s="45">
        <f>Data!O203</f>
        <v>0</v>
      </c>
      <c r="S21" s="106">
        <f t="shared" si="4"/>
        <v>0</v>
      </c>
      <c r="T21" s="103">
        <f>Data!P203</f>
        <v>0</v>
      </c>
      <c r="U21" s="106">
        <f t="shared" si="5"/>
        <v>0</v>
      </c>
      <c r="V21" s="191">
        <f>Data!Q203</f>
        <v>0</v>
      </c>
      <c r="W21" s="106">
        <f t="shared" si="6"/>
        <v>0</v>
      </c>
      <c r="X21" s="103">
        <f>Data!R203</f>
        <v>0</v>
      </c>
      <c r="Y21" s="106">
        <f t="shared" si="7"/>
        <v>0</v>
      </c>
      <c r="Z21" s="242">
        <f>Data!S203</f>
        <v>0</v>
      </c>
      <c r="AA21" s="114">
        <f>Data!T203</f>
        <v>0</v>
      </c>
      <c r="AB21" s="110">
        <f>Data!U203</f>
        <v>0</v>
      </c>
      <c r="AC21" s="111">
        <f>Data!V203</f>
        <v>0</v>
      </c>
    </row>
    <row r="22" spans="2:29" s="17" customFormat="1" ht="21.75" customHeight="1" thickTop="1" thickBot="1" x14ac:dyDescent="0.3">
      <c r="B22" s="42" t="s">
        <v>161</v>
      </c>
      <c r="C22" s="42" t="s">
        <v>88</v>
      </c>
      <c r="D22" s="97">
        <v>2</v>
      </c>
      <c r="E22" s="42" t="s">
        <v>87</v>
      </c>
      <c r="F22" s="100">
        <f>Data!G204</f>
        <v>0</v>
      </c>
      <c r="G22" s="113">
        <f>Data!H204</f>
        <v>0</v>
      </c>
      <c r="H22" s="240">
        <f>Data!I204</f>
        <v>0</v>
      </c>
      <c r="I22" s="107">
        <f t="shared" si="0"/>
        <v>0</v>
      </c>
      <c r="J22" s="101">
        <f>Data!J204</f>
        <v>0</v>
      </c>
      <c r="K22" s="107">
        <f t="shared" si="1"/>
        <v>0</v>
      </c>
      <c r="L22" s="101">
        <f>Data!K204</f>
        <v>0</v>
      </c>
      <c r="M22" s="107">
        <f t="shared" si="2"/>
        <v>0</v>
      </c>
      <c r="N22" s="101">
        <f>Data!L204</f>
        <v>0</v>
      </c>
      <c r="O22" s="107">
        <f t="shared" si="3"/>
        <v>0</v>
      </c>
      <c r="P22" s="241">
        <f>Data!M204</f>
        <v>0</v>
      </c>
      <c r="Q22" s="113">
        <f>Data!N204</f>
        <v>0</v>
      </c>
      <c r="R22" s="49">
        <f>Data!O204</f>
        <v>0</v>
      </c>
      <c r="S22" s="107">
        <f t="shared" si="4"/>
        <v>0</v>
      </c>
      <c r="T22" s="101">
        <f>Data!P204</f>
        <v>0</v>
      </c>
      <c r="U22" s="259">
        <f t="shared" si="5"/>
        <v>0</v>
      </c>
      <c r="V22" s="190">
        <f>Data!Q204</f>
        <v>0</v>
      </c>
      <c r="W22" s="107">
        <f t="shared" si="6"/>
        <v>0</v>
      </c>
      <c r="X22" s="101">
        <f>Data!R204</f>
        <v>0</v>
      </c>
      <c r="Y22" s="107">
        <f t="shared" si="7"/>
        <v>0</v>
      </c>
      <c r="Z22" s="241">
        <f>Data!S204</f>
        <v>0</v>
      </c>
      <c r="AA22" s="113">
        <f>Data!T204</f>
        <v>0</v>
      </c>
      <c r="AB22" s="108">
        <f>Data!U204</f>
        <v>0</v>
      </c>
      <c r="AC22" s="109">
        <f>Data!V204</f>
        <v>0</v>
      </c>
    </row>
    <row r="23" spans="2:29" s="17" customFormat="1" ht="21.75" customHeight="1" thickTop="1" thickBot="1" x14ac:dyDescent="0.3">
      <c r="B23" s="43" t="s">
        <v>137</v>
      </c>
      <c r="C23" s="43" t="s">
        <v>88</v>
      </c>
      <c r="D23" s="98">
        <v>2</v>
      </c>
      <c r="E23" s="43" t="s">
        <v>87</v>
      </c>
      <c r="F23" s="105">
        <f>Data!G205</f>
        <v>0</v>
      </c>
      <c r="G23" s="114">
        <f>Data!H205</f>
        <v>0</v>
      </c>
      <c r="H23" s="45">
        <f>Data!I205</f>
        <v>0</v>
      </c>
      <c r="I23" s="106">
        <f t="shared" si="0"/>
        <v>0</v>
      </c>
      <c r="J23" s="103">
        <f>Data!J205</f>
        <v>0</v>
      </c>
      <c r="K23" s="106">
        <f t="shared" si="1"/>
        <v>0</v>
      </c>
      <c r="L23" s="103">
        <f>Data!K205</f>
        <v>0</v>
      </c>
      <c r="M23" s="106">
        <f t="shared" si="2"/>
        <v>0</v>
      </c>
      <c r="N23" s="103">
        <f>Data!L205</f>
        <v>0</v>
      </c>
      <c r="O23" s="106">
        <f t="shared" si="3"/>
        <v>0</v>
      </c>
      <c r="P23" s="242">
        <f>Data!M205</f>
        <v>0</v>
      </c>
      <c r="Q23" s="114">
        <f>Data!N205</f>
        <v>0</v>
      </c>
      <c r="R23" s="45">
        <f>Data!O205</f>
        <v>0</v>
      </c>
      <c r="S23" s="106">
        <f t="shared" si="4"/>
        <v>0</v>
      </c>
      <c r="T23" s="103">
        <f>Data!P205</f>
        <v>0</v>
      </c>
      <c r="U23" s="106">
        <f t="shared" si="5"/>
        <v>0</v>
      </c>
      <c r="V23" s="192">
        <f>Data!Q205</f>
        <v>0</v>
      </c>
      <c r="W23" s="106">
        <f t="shared" si="6"/>
        <v>0</v>
      </c>
      <c r="X23" s="103">
        <f>Data!R205</f>
        <v>0</v>
      </c>
      <c r="Y23" s="106">
        <f t="shared" si="7"/>
        <v>0</v>
      </c>
      <c r="Z23" s="242">
        <f>Data!S205</f>
        <v>0</v>
      </c>
      <c r="AA23" s="114">
        <f>Data!T205</f>
        <v>0</v>
      </c>
      <c r="AB23" s="110">
        <f>Data!U205</f>
        <v>0</v>
      </c>
      <c r="AC23" s="111">
        <f>Data!V205</f>
        <v>0</v>
      </c>
    </row>
    <row r="24" spans="2:29" s="17" customFormat="1" ht="21.75" customHeight="1" thickTop="1" thickBot="1" x14ac:dyDescent="0.3">
      <c r="B24" s="44" t="s">
        <v>138</v>
      </c>
      <c r="C24" s="44" t="s">
        <v>88</v>
      </c>
      <c r="D24" s="99">
        <v>2</v>
      </c>
      <c r="E24" s="44" t="s">
        <v>87</v>
      </c>
      <c r="F24" s="100">
        <f>Data!G206</f>
        <v>0</v>
      </c>
      <c r="G24" s="113">
        <f>Data!H206</f>
        <v>0</v>
      </c>
      <c r="H24" s="49">
        <f>Data!I206</f>
        <v>0</v>
      </c>
      <c r="I24" s="107">
        <f t="shared" si="0"/>
        <v>0</v>
      </c>
      <c r="J24" s="101">
        <f>Data!J206</f>
        <v>0</v>
      </c>
      <c r="K24" s="107">
        <f t="shared" si="1"/>
        <v>0</v>
      </c>
      <c r="L24" s="101">
        <f>Data!K206</f>
        <v>0</v>
      </c>
      <c r="M24" s="107">
        <f t="shared" si="2"/>
        <v>0</v>
      </c>
      <c r="N24" s="101">
        <f>Data!L206</f>
        <v>0</v>
      </c>
      <c r="O24" s="107">
        <f t="shared" si="3"/>
        <v>0</v>
      </c>
      <c r="P24" s="241">
        <f>Data!M206</f>
        <v>0</v>
      </c>
      <c r="Q24" s="113">
        <f>Data!N206</f>
        <v>0</v>
      </c>
      <c r="R24" s="49">
        <f>Data!O206</f>
        <v>0</v>
      </c>
      <c r="S24" s="107">
        <f t="shared" si="4"/>
        <v>0</v>
      </c>
      <c r="T24" s="101">
        <f>Data!P206</f>
        <v>0</v>
      </c>
      <c r="U24" s="107">
        <f t="shared" si="5"/>
        <v>0</v>
      </c>
      <c r="V24" s="190">
        <f>Data!Q206</f>
        <v>0</v>
      </c>
      <c r="W24" s="107">
        <f t="shared" si="6"/>
        <v>0</v>
      </c>
      <c r="X24" s="101">
        <f>Data!R206</f>
        <v>0</v>
      </c>
      <c r="Y24" s="107">
        <f t="shared" si="7"/>
        <v>0</v>
      </c>
      <c r="Z24" s="241">
        <f>Data!S206</f>
        <v>0</v>
      </c>
      <c r="AA24" s="113">
        <f>Data!T206</f>
        <v>0</v>
      </c>
      <c r="AB24" s="108">
        <f>Data!U206</f>
        <v>0</v>
      </c>
      <c r="AC24" s="109">
        <f>Data!V206</f>
        <v>0</v>
      </c>
    </row>
    <row r="25" spans="2:29" s="17" customFormat="1" ht="21.75" customHeight="1" thickTop="1" thickBot="1" x14ac:dyDescent="0.3">
      <c r="B25" s="41" t="s">
        <v>152</v>
      </c>
      <c r="C25" s="41" t="s">
        <v>88</v>
      </c>
      <c r="D25" s="96">
        <v>2</v>
      </c>
      <c r="E25" s="41" t="s">
        <v>87</v>
      </c>
      <c r="F25" s="105">
        <f>Data!G207</f>
        <v>0</v>
      </c>
      <c r="G25" s="114">
        <f>Data!H207</f>
        <v>0</v>
      </c>
      <c r="H25" s="45">
        <f>Data!I207</f>
        <v>0</v>
      </c>
      <c r="I25" s="106">
        <f t="shared" si="0"/>
        <v>0</v>
      </c>
      <c r="J25" s="103">
        <f>Data!J207</f>
        <v>0</v>
      </c>
      <c r="K25" s="106">
        <f t="shared" si="1"/>
        <v>0</v>
      </c>
      <c r="L25" s="103">
        <f>Data!K207</f>
        <v>0</v>
      </c>
      <c r="M25" s="106">
        <f t="shared" si="2"/>
        <v>0</v>
      </c>
      <c r="N25" s="103">
        <f>Data!L207</f>
        <v>0</v>
      </c>
      <c r="O25" s="106">
        <f t="shared" si="3"/>
        <v>0</v>
      </c>
      <c r="P25" s="242">
        <f>Data!M207</f>
        <v>0</v>
      </c>
      <c r="Q25" s="114">
        <f>Data!N207</f>
        <v>0</v>
      </c>
      <c r="R25" s="45">
        <f>Data!O207</f>
        <v>0</v>
      </c>
      <c r="S25" s="106">
        <f t="shared" si="4"/>
        <v>0</v>
      </c>
      <c r="T25" s="103">
        <f>Data!P207</f>
        <v>0</v>
      </c>
      <c r="U25" s="106">
        <f t="shared" si="5"/>
        <v>0</v>
      </c>
      <c r="V25" s="192">
        <f>Data!Q207</f>
        <v>0</v>
      </c>
      <c r="W25" s="106">
        <f t="shared" si="6"/>
        <v>0</v>
      </c>
      <c r="X25" s="103">
        <f>Data!R207</f>
        <v>0</v>
      </c>
      <c r="Y25" s="106">
        <f t="shared" si="7"/>
        <v>0</v>
      </c>
      <c r="Z25" s="242">
        <f>Data!S207</f>
        <v>0</v>
      </c>
      <c r="AA25" s="114">
        <f>Data!T207</f>
        <v>0</v>
      </c>
      <c r="AB25" s="110">
        <f>Data!U207</f>
        <v>0</v>
      </c>
      <c r="AC25" s="111">
        <f>Data!V207</f>
        <v>0</v>
      </c>
    </row>
    <row r="26" spans="2:29" ht="20.25" customHeight="1" thickTop="1" thickBot="1" x14ac:dyDescent="0.3">
      <c r="B26" s="44" t="s">
        <v>139</v>
      </c>
      <c r="C26" s="44" t="s">
        <v>88</v>
      </c>
      <c r="D26" s="99">
        <v>2</v>
      </c>
      <c r="E26" s="44" t="s">
        <v>87</v>
      </c>
      <c r="F26" s="100">
        <f>Data!G208</f>
        <v>0</v>
      </c>
      <c r="G26" s="113">
        <f>Data!H208</f>
        <v>0</v>
      </c>
      <c r="H26" s="49">
        <f>Data!I208</f>
        <v>0</v>
      </c>
      <c r="I26" s="107">
        <f t="shared" si="0"/>
        <v>0</v>
      </c>
      <c r="J26" s="101">
        <f>Data!J208</f>
        <v>0</v>
      </c>
      <c r="K26" s="107">
        <f t="shared" si="1"/>
        <v>0</v>
      </c>
      <c r="L26" s="101">
        <f>Data!K208</f>
        <v>0</v>
      </c>
      <c r="M26" s="107">
        <f t="shared" si="2"/>
        <v>0</v>
      </c>
      <c r="N26" s="101">
        <f>Data!L208</f>
        <v>0</v>
      </c>
      <c r="O26" s="107">
        <f t="shared" si="3"/>
        <v>0</v>
      </c>
      <c r="P26" s="241">
        <f>Data!M208</f>
        <v>0</v>
      </c>
      <c r="Q26" s="113">
        <f>Data!N208</f>
        <v>0</v>
      </c>
      <c r="R26" s="49">
        <f>Data!O208</f>
        <v>0</v>
      </c>
      <c r="S26" s="107">
        <f t="shared" si="4"/>
        <v>0</v>
      </c>
      <c r="T26" s="101">
        <f>Data!P208</f>
        <v>0</v>
      </c>
      <c r="U26" s="107">
        <f t="shared" si="5"/>
        <v>0</v>
      </c>
      <c r="V26" s="193">
        <f>Data!Q208</f>
        <v>0</v>
      </c>
      <c r="W26" s="107">
        <f t="shared" si="6"/>
        <v>0</v>
      </c>
      <c r="X26" s="101">
        <f>Data!R208</f>
        <v>0</v>
      </c>
      <c r="Y26" s="107">
        <f t="shared" si="7"/>
        <v>0</v>
      </c>
      <c r="Z26" s="241">
        <f>Data!S208</f>
        <v>0</v>
      </c>
      <c r="AA26" s="113">
        <f>Data!T208</f>
        <v>0</v>
      </c>
      <c r="AB26" s="108">
        <f>Data!U208</f>
        <v>0</v>
      </c>
      <c r="AC26" s="109">
        <f>Data!V208</f>
        <v>0</v>
      </c>
    </row>
    <row r="27" spans="2:29" ht="15" thickTop="1" x14ac:dyDescent="0.35">
      <c r="B27" s="26"/>
      <c r="C27" s="26"/>
      <c r="D27" s="26"/>
      <c r="E27" s="26"/>
      <c r="F27" s="25"/>
      <c r="G27" s="25"/>
      <c r="H27" s="250"/>
      <c r="I27" s="25"/>
      <c r="J27" s="250"/>
      <c r="K27" s="25"/>
      <c r="L27" s="250"/>
      <c r="M27" s="25"/>
      <c r="N27" s="250"/>
      <c r="O27" s="25"/>
      <c r="P27" s="25"/>
      <c r="Q27" s="25"/>
      <c r="R27" s="250"/>
      <c r="S27" s="25"/>
      <c r="T27" s="250"/>
      <c r="U27" s="25"/>
      <c r="V27" s="250"/>
      <c r="W27" s="25"/>
      <c r="X27" s="250"/>
      <c r="Y27" s="25"/>
      <c r="Z27" s="25"/>
      <c r="AA27" s="25"/>
      <c r="AB27" s="25"/>
      <c r="AC27" s="25"/>
    </row>
    <row r="28" spans="2:29" ht="15" thickBot="1" x14ac:dyDescent="0.4">
      <c r="B28" s="26"/>
      <c r="C28" s="26"/>
      <c r="D28" s="26"/>
      <c r="E28" s="26"/>
      <c r="F28" s="25"/>
      <c r="G28" s="25"/>
      <c r="H28" s="250"/>
      <c r="I28" s="25"/>
      <c r="J28" s="250"/>
      <c r="K28" s="25"/>
      <c r="L28" s="250"/>
      <c r="M28" s="25"/>
      <c r="N28" s="250"/>
      <c r="O28" s="25"/>
      <c r="P28" s="25"/>
      <c r="Q28" s="25"/>
      <c r="R28" s="250"/>
      <c r="S28" s="25"/>
      <c r="T28" s="250"/>
      <c r="U28" s="25"/>
      <c r="V28" s="250"/>
      <c r="W28" s="25"/>
      <c r="X28" s="250"/>
      <c r="Y28" s="25"/>
      <c r="Z28" s="25"/>
      <c r="AA28" s="25"/>
      <c r="AB28" s="25"/>
      <c r="AC28" s="25"/>
    </row>
    <row r="29" spans="2:29" x14ac:dyDescent="0.35">
      <c r="B29" s="319" t="s">
        <v>186</v>
      </c>
      <c r="C29" s="320" t="s">
        <v>187</v>
      </c>
      <c r="D29" s="321"/>
      <c r="E29" s="322"/>
      <c r="F29" s="340" t="s">
        <v>178</v>
      </c>
      <c r="G29" s="317"/>
      <c r="H29" s="438"/>
      <c r="I29" s="439"/>
      <c r="J29" s="332" t="s">
        <v>184</v>
      </c>
      <c r="K29" s="333"/>
      <c r="L29" s="336" t="s">
        <v>184</v>
      </c>
      <c r="M29" s="337"/>
      <c r="N29" s="300" t="s">
        <v>184</v>
      </c>
      <c r="O29" s="301"/>
      <c r="P29" s="260"/>
      <c r="Q29" s="260"/>
      <c r="R29" s="438"/>
      <c r="S29" s="439"/>
      <c r="T29" s="332" t="s">
        <v>184</v>
      </c>
      <c r="U29" s="333"/>
      <c r="V29" s="336" t="s">
        <v>184</v>
      </c>
      <c r="W29" s="337"/>
      <c r="X29" s="300" t="s">
        <v>184</v>
      </c>
      <c r="Y29" s="301"/>
      <c r="Z29" s="262"/>
      <c r="AA29" s="262"/>
      <c r="AB29" s="316" t="s">
        <v>181</v>
      </c>
      <c r="AC29" s="317"/>
    </row>
    <row r="30" spans="2:29" x14ac:dyDescent="0.35">
      <c r="B30" s="319"/>
      <c r="C30" s="323"/>
      <c r="D30" s="324"/>
      <c r="E30" s="325"/>
      <c r="F30" s="314" t="s">
        <v>179</v>
      </c>
      <c r="G30" s="315"/>
      <c r="H30" s="440"/>
      <c r="I30" s="441"/>
      <c r="J30" s="334"/>
      <c r="K30" s="335"/>
      <c r="L30" s="338"/>
      <c r="M30" s="339"/>
      <c r="N30" s="302"/>
      <c r="O30" s="303"/>
      <c r="P30" s="261"/>
      <c r="Q30" s="261"/>
      <c r="R30" s="440"/>
      <c r="S30" s="441"/>
      <c r="T30" s="334"/>
      <c r="U30" s="335"/>
      <c r="V30" s="338"/>
      <c r="W30" s="339"/>
      <c r="X30" s="302"/>
      <c r="Y30" s="303"/>
      <c r="Z30" s="263"/>
      <c r="AA30" s="263"/>
      <c r="AB30" s="318" t="s">
        <v>182</v>
      </c>
      <c r="AC30" s="315"/>
    </row>
    <row r="31" spans="2:29" ht="15" thickBot="1" x14ac:dyDescent="0.4">
      <c r="B31" s="319"/>
      <c r="C31" s="326"/>
      <c r="D31" s="327"/>
      <c r="E31" s="328"/>
      <c r="F31" s="329" t="s">
        <v>180</v>
      </c>
      <c r="G31" s="330"/>
      <c r="H31" s="442"/>
      <c r="I31" s="299"/>
      <c r="J31" s="298" t="s">
        <v>185</v>
      </c>
      <c r="K31" s="299"/>
      <c r="L31" s="298" t="s">
        <v>185</v>
      </c>
      <c r="M31" s="299"/>
      <c r="N31" s="298" t="s">
        <v>185</v>
      </c>
      <c r="O31" s="299"/>
      <c r="P31" s="181"/>
      <c r="Q31" s="181"/>
      <c r="R31" s="442"/>
      <c r="S31" s="299"/>
      <c r="T31" s="298" t="s">
        <v>185</v>
      </c>
      <c r="U31" s="299"/>
      <c r="V31" s="298" t="s">
        <v>185</v>
      </c>
      <c r="W31" s="299"/>
      <c r="X31" s="298" t="s">
        <v>185</v>
      </c>
      <c r="Y31" s="299"/>
      <c r="Z31" s="243"/>
      <c r="AA31" s="243"/>
      <c r="AB31" s="331" t="s">
        <v>183</v>
      </c>
      <c r="AC31" s="330"/>
    </row>
    <row r="32" spans="2:29" x14ac:dyDescent="0.35">
      <c r="B32" s="27"/>
      <c r="C32" s="27"/>
      <c r="D32" s="27"/>
      <c r="E32" s="27"/>
      <c r="F32" s="28"/>
      <c r="G32" s="28"/>
      <c r="H32" s="251"/>
      <c r="I32" s="28"/>
      <c r="J32" s="251"/>
      <c r="K32" s="28"/>
      <c r="L32" s="251"/>
      <c r="M32" s="28"/>
      <c r="N32" s="251"/>
      <c r="O32" s="28"/>
      <c r="P32" s="28"/>
      <c r="Q32" s="28"/>
      <c r="R32" s="251"/>
      <c r="S32" s="28"/>
      <c r="T32" s="251"/>
      <c r="U32" s="28"/>
      <c r="V32" s="251"/>
      <c r="W32" s="28"/>
      <c r="X32" s="251"/>
      <c r="Y32" s="28"/>
      <c r="Z32" s="28"/>
      <c r="AA32" s="28"/>
      <c r="AB32" s="28"/>
      <c r="AC32" s="29"/>
    </row>
    <row r="33" spans="2:29" x14ac:dyDescent="0.35">
      <c r="B33" s="25"/>
      <c r="C33" s="25"/>
      <c r="D33" s="25"/>
      <c r="E33" s="25"/>
      <c r="F33" s="30">
        <v>10</v>
      </c>
      <c r="G33" s="30">
        <v>10</v>
      </c>
      <c r="H33" s="252">
        <v>10</v>
      </c>
      <c r="I33" s="30"/>
      <c r="J33" s="252">
        <v>10</v>
      </c>
      <c r="K33" s="30">
        <v>10</v>
      </c>
      <c r="L33" s="252">
        <v>10</v>
      </c>
      <c r="M33" s="30"/>
      <c r="N33" s="252"/>
      <c r="O33" s="30"/>
      <c r="P33" s="30"/>
      <c r="Q33" s="30"/>
      <c r="R33" s="252"/>
      <c r="S33" s="30"/>
      <c r="T33" s="252"/>
      <c r="U33" s="30"/>
      <c r="V33" s="252"/>
      <c r="W33" s="30"/>
      <c r="X33" s="252"/>
      <c r="Y33" s="30"/>
      <c r="Z33" s="30"/>
      <c r="AA33" s="30"/>
      <c r="AB33" s="30"/>
      <c r="AC33" s="25"/>
    </row>
    <row r="34" spans="2:29" x14ac:dyDescent="0.35">
      <c r="B34" s="26" t="s">
        <v>80</v>
      </c>
      <c r="C34" s="26"/>
      <c r="D34" s="26"/>
      <c r="E34" s="26"/>
      <c r="F34" s="31"/>
      <c r="G34" s="25"/>
      <c r="H34" s="250"/>
      <c r="I34" s="25"/>
      <c r="J34" s="250"/>
      <c r="K34" s="25"/>
      <c r="L34" s="250"/>
      <c r="M34" s="25"/>
      <c r="N34" s="250"/>
      <c r="O34" s="25"/>
      <c r="P34" s="25"/>
      <c r="Q34" s="25"/>
      <c r="R34" s="250"/>
      <c r="S34" s="25"/>
      <c r="T34" s="250"/>
      <c r="U34" s="25"/>
      <c r="V34" s="250"/>
      <c r="W34" s="25"/>
      <c r="X34" s="250"/>
      <c r="Y34" s="25"/>
      <c r="Z34" s="25"/>
      <c r="AA34" s="25"/>
      <c r="AB34" s="25"/>
      <c r="AC34" s="25"/>
    </row>
    <row r="35" spans="2:29" x14ac:dyDescent="0.35">
      <c r="B35" s="32" t="s">
        <v>81</v>
      </c>
      <c r="C35" s="32"/>
      <c r="D35" s="32"/>
      <c r="E35" s="32"/>
      <c r="F35" s="25"/>
      <c r="G35" s="25"/>
      <c r="H35" s="250"/>
      <c r="I35" s="25"/>
      <c r="J35" s="250"/>
      <c r="K35" s="25"/>
      <c r="L35" s="250"/>
      <c r="M35" s="25"/>
      <c r="N35" s="250"/>
      <c r="O35" s="25"/>
      <c r="P35" s="25"/>
      <c r="Q35" s="25"/>
      <c r="R35" s="250"/>
      <c r="S35" s="25"/>
      <c r="T35" s="250"/>
      <c r="U35" s="25"/>
      <c r="V35" s="250"/>
      <c r="W35" s="25"/>
      <c r="X35" s="250"/>
      <c r="Y35" s="25"/>
      <c r="Z35" s="25"/>
      <c r="AA35" s="25"/>
      <c r="AB35" s="25"/>
      <c r="AC35" s="25"/>
    </row>
    <row r="36" spans="2:29" x14ac:dyDescent="0.35">
      <c r="B36" s="33"/>
      <c r="C36" s="33"/>
      <c r="D36" s="33"/>
      <c r="E36" s="33"/>
      <c r="F36" s="25"/>
      <c r="G36" s="25"/>
      <c r="H36" s="250"/>
      <c r="I36" s="25"/>
      <c r="J36" s="250"/>
      <c r="K36" s="25"/>
      <c r="L36" s="250"/>
      <c r="M36" s="25"/>
      <c r="N36" s="250"/>
      <c r="O36" s="25"/>
      <c r="P36" s="25"/>
      <c r="Q36" s="25"/>
      <c r="R36" s="250"/>
      <c r="S36" s="25"/>
      <c r="T36" s="250"/>
      <c r="U36" s="25"/>
      <c r="V36" s="250"/>
      <c r="W36" s="25"/>
      <c r="X36" s="250"/>
      <c r="Y36" s="25"/>
      <c r="Z36" s="25"/>
      <c r="AA36" s="25"/>
      <c r="AB36" s="25"/>
      <c r="AC36" s="25"/>
    </row>
    <row r="37" spans="2:29" x14ac:dyDescent="0.35"/>
    <row r="38" spans="2:29" x14ac:dyDescent="0.35"/>
    <row r="39" spans="2:29" hidden="1" x14ac:dyDescent="0.35"/>
    <row r="40" spans="2:29" hidden="1" x14ac:dyDescent="0.35"/>
    <row r="41" spans="2:29" hidden="1" x14ac:dyDescent="0.35"/>
    <row r="42" spans="2:29" hidden="1" x14ac:dyDescent="0.35"/>
    <row r="43" spans="2:29" hidden="1" x14ac:dyDescent="0.35"/>
    <row r="44" spans="2:29" hidden="1" x14ac:dyDescent="0.35"/>
    <row r="45" spans="2:29" hidden="1" x14ac:dyDescent="0.35"/>
    <row r="46" spans="2:29" hidden="1" x14ac:dyDescent="0.35"/>
    <row r="47" spans="2:29" hidden="1" x14ac:dyDescent="0.35"/>
    <row r="48" spans="2:29" hidden="1" x14ac:dyDescent="0.35"/>
    <row r="49" hidden="1" x14ac:dyDescent="0.35"/>
    <row r="50" hidden="1" x14ac:dyDescent="0.35"/>
    <row r="51" hidden="1" x14ac:dyDescent="0.35"/>
    <row r="52" hidden="1" x14ac:dyDescent="0.35"/>
    <row r="53" hidden="1" x14ac:dyDescent="0.35"/>
    <row r="54" hidden="1" x14ac:dyDescent="0.35"/>
    <row r="55" hidden="1" x14ac:dyDescent="0.35"/>
    <row r="56" hidden="1" x14ac:dyDescent="0.35"/>
    <row r="57" hidden="1" x14ac:dyDescent="0.35"/>
    <row r="58" hidden="1" x14ac:dyDescent="0.35"/>
    <row r="59" hidden="1" x14ac:dyDescent="0.35"/>
    <row r="60" hidden="1" x14ac:dyDescent="0.35"/>
    <row r="61" hidden="1" x14ac:dyDescent="0.35"/>
    <row r="62" hidden="1" x14ac:dyDescent="0.35"/>
    <row r="63" hidden="1" x14ac:dyDescent="0.35"/>
  </sheetData>
  <mergeCells count="45">
    <mergeCell ref="V31:W31"/>
    <mergeCell ref="X31:Y31"/>
    <mergeCell ref="X7:Y7"/>
    <mergeCell ref="H29:I30"/>
    <mergeCell ref="H31:I31"/>
    <mergeCell ref="R29:S30"/>
    <mergeCell ref="R31:S31"/>
    <mergeCell ref="T31:U31"/>
    <mergeCell ref="AB29:AC29"/>
    <mergeCell ref="AB6:AB7"/>
    <mergeCell ref="AC6:AC7"/>
    <mergeCell ref="J7:K7"/>
    <mergeCell ref="L7:M7"/>
    <mergeCell ref="N7:O7"/>
    <mergeCell ref="T7:U7"/>
    <mergeCell ref="V7:W7"/>
    <mergeCell ref="F30:G30"/>
    <mergeCell ref="AB30:AC30"/>
    <mergeCell ref="B29:B31"/>
    <mergeCell ref="C29:E31"/>
    <mergeCell ref="F29:G29"/>
    <mergeCell ref="J29:K30"/>
    <mergeCell ref="L29:M30"/>
    <mergeCell ref="N29:O30"/>
    <mergeCell ref="F31:G31"/>
    <mergeCell ref="J31:K31"/>
    <mergeCell ref="L31:M31"/>
    <mergeCell ref="N31:O31"/>
    <mergeCell ref="AB31:AC31"/>
    <mergeCell ref="T29:U30"/>
    <mergeCell ref="V29:W30"/>
    <mergeCell ref="X29:Y30"/>
    <mergeCell ref="AB5:AC5"/>
    <mergeCell ref="F6:F7"/>
    <mergeCell ref="G6:G7"/>
    <mergeCell ref="B5:B7"/>
    <mergeCell ref="C5:C7"/>
    <mergeCell ref="D5:D7"/>
    <mergeCell ref="E5:E7"/>
    <mergeCell ref="F5:G5"/>
    <mergeCell ref="H7:I7"/>
    <mergeCell ref="H6:Q6"/>
    <mergeCell ref="R7:S7"/>
    <mergeCell ref="R6:AA6"/>
    <mergeCell ref="H5:AA5"/>
  </mergeCells>
  <conditionalFormatting sqref="F8:G26">
    <cfRule type="cellIs" dxfId="39" priority="2" operator="equal">
      <formula>0</formula>
    </cfRule>
    <cfRule type="containsText" dxfId="38" priority="11" operator="containsText" text="N/A">
      <formula>NOT(ISERROR(SEARCH("N/A",F8)))</formula>
    </cfRule>
    <cfRule type="cellIs" dxfId="37" priority="18" operator="lessThan">
      <formula>13</formula>
    </cfRule>
    <cfRule type="cellIs" dxfId="36" priority="19" operator="between">
      <formula>13</formula>
      <formula>18</formula>
    </cfRule>
    <cfRule type="cellIs" dxfId="35" priority="20" operator="greaterThan">
      <formula>18</formula>
    </cfRule>
    <cfRule type="cellIs" dxfId="34" priority="21" operator="greaterThan">
      <formula>18</formula>
    </cfRule>
  </conditionalFormatting>
  <conditionalFormatting sqref="K8:K26 U8:U26">
    <cfRule type="cellIs" dxfId="33" priority="17" operator="greaterThan">
      <formula>0.5</formula>
    </cfRule>
  </conditionalFormatting>
  <conditionalFormatting sqref="W8:W26 M8:M26">
    <cfRule type="cellIs" dxfId="32" priority="16" operator="greaterThan">
      <formula>0.5</formula>
    </cfRule>
  </conditionalFormatting>
  <conditionalFormatting sqref="O8:O26 Y8:Y26">
    <cfRule type="cellIs" dxfId="31" priority="15" operator="greaterThan">
      <formula>0.5</formula>
    </cfRule>
  </conditionalFormatting>
  <conditionalFormatting sqref="AB8:AC26">
    <cfRule type="cellIs" dxfId="30" priority="1" operator="equal">
      <formula>0</formula>
    </cfRule>
    <cfRule type="cellIs" dxfId="29" priority="12" operator="lessThan">
      <formula>0.1</formula>
    </cfRule>
    <cfRule type="cellIs" dxfId="28" priority="13" operator="between">
      <formula>0.1</formula>
      <formula>0.19</formula>
    </cfRule>
    <cfRule type="cellIs" dxfId="27" priority="14" operator="greaterThan">
      <formula>0.2</formula>
    </cfRule>
  </conditionalFormatting>
  <conditionalFormatting sqref="J8:J26">
    <cfRule type="expression" dxfId="26" priority="10">
      <formula>($J8/$P8*100)&gt;49.49</formula>
    </cfRule>
  </conditionalFormatting>
  <conditionalFormatting sqref="L8:L26">
    <cfRule type="expression" dxfId="25" priority="9">
      <formula>($L8/$P8*100)&gt;49.49</formula>
    </cfRule>
  </conditionalFormatting>
  <conditionalFormatting sqref="N8:N26">
    <cfRule type="expression" dxfId="24" priority="8">
      <formula>($N8/$P8*100)&gt;49.49</formula>
    </cfRule>
  </conditionalFormatting>
  <conditionalFormatting sqref="T8:T26">
    <cfRule type="expression" dxfId="23" priority="7">
      <formula>($T8/$Z8*100)&gt;49.49</formula>
    </cfRule>
  </conditionalFormatting>
  <conditionalFormatting sqref="V8:V26">
    <cfRule type="expression" dxfId="22" priority="6">
      <formula>($V8/$Z8*100)&gt;49.49</formula>
    </cfRule>
  </conditionalFormatting>
  <conditionalFormatting sqref="X8:X26">
    <cfRule type="expression" dxfId="21" priority="5">
      <formula>($X8/$Z8*100)&gt;49.49</formula>
    </cfRule>
  </conditionalFormatting>
  <conditionalFormatting sqref="L9">
    <cfRule type="expression" dxfId="20" priority="3">
      <formula>"$M$9=&gt;.499"</formula>
    </cfRule>
  </conditionalFormatting>
  <hyperlinks>
    <hyperlink ref="C29:E31" location="Sheet1!A1" display="For more information on rag ratings please click here"/>
    <hyperlink ref="B3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showGridLines="0" zoomScaleNormal="100" workbookViewId="0">
      <selection activeCell="Z36" sqref="Z36"/>
    </sheetView>
  </sheetViews>
  <sheetFormatPr defaultColWidth="0" defaultRowHeight="14.5" customHeight="1" zeroHeight="1" x14ac:dyDescent="0.35"/>
  <cols>
    <col min="1" max="1" width="4" style="51" customWidth="1"/>
    <col min="2" max="2" width="39.81640625" style="51" customWidth="1"/>
    <col min="3" max="3" width="11.7265625" style="51" customWidth="1"/>
    <col min="4" max="4" width="7.7265625" style="51" customWidth="1"/>
    <col min="5" max="5" width="10" style="51" customWidth="1"/>
    <col min="6" max="7" width="12" style="51" customWidth="1"/>
    <col min="8" max="8" width="5.1796875" style="253" customWidth="1"/>
    <col min="9" max="9" width="6.81640625" style="51" customWidth="1"/>
    <col min="10" max="10" width="5.1796875" style="253" customWidth="1"/>
    <col min="11" max="11" width="6.81640625" style="51" customWidth="1"/>
    <col min="12" max="12" width="5.1796875" style="253" customWidth="1"/>
    <col min="13" max="13" width="6.81640625" style="51" customWidth="1"/>
    <col min="14" max="14" width="5.1796875" style="253" customWidth="1"/>
    <col min="15" max="15" width="6.81640625" style="51" customWidth="1"/>
    <col min="16" max="17" width="11.54296875" style="51" customWidth="1"/>
    <col min="18" max="18" width="5.1796875" style="253" customWidth="1"/>
    <col min="19" max="19" width="6.81640625" style="51" customWidth="1"/>
    <col min="20" max="20" width="5.1796875" style="253" customWidth="1"/>
    <col min="21" max="21" width="6.81640625" style="51" customWidth="1"/>
    <col min="22" max="22" width="5.1796875" style="253" customWidth="1"/>
    <col min="23" max="23" width="6.81640625" style="51" customWidth="1"/>
    <col min="24" max="24" width="5.1796875" style="253" customWidth="1"/>
    <col min="25" max="25" width="6.81640625" style="51" customWidth="1"/>
    <col min="26" max="27" width="11.54296875" style="51" customWidth="1"/>
    <col min="28" max="29" width="10.7265625" style="51" customWidth="1"/>
    <col min="30" max="30" width="9.1796875" style="51" customWidth="1"/>
    <col min="31" max="16384" width="9.1796875" style="51" hidden="1"/>
  </cols>
  <sheetData>
    <row r="1" spans="1:30" ht="35.25" customHeight="1" x14ac:dyDescent="0.35">
      <c r="A1" s="19"/>
      <c r="B1" s="173" t="s">
        <v>204</v>
      </c>
      <c r="C1" s="141"/>
      <c r="D1" s="141"/>
      <c r="E1" s="141"/>
      <c r="F1" s="141"/>
      <c r="G1" s="141"/>
      <c r="H1" s="247"/>
      <c r="I1" s="141"/>
      <c r="J1" s="247"/>
      <c r="K1" s="141"/>
      <c r="L1" s="247"/>
      <c r="M1" s="141"/>
      <c r="N1" s="247"/>
      <c r="O1" s="141"/>
      <c r="P1" s="141"/>
      <c r="Q1" s="141"/>
      <c r="R1" s="247"/>
      <c r="S1" s="141"/>
      <c r="T1" s="247"/>
      <c r="U1" s="141"/>
      <c r="V1" s="247"/>
      <c r="W1" s="141"/>
      <c r="X1" s="247"/>
      <c r="Y1" s="141"/>
      <c r="Z1" s="141"/>
      <c r="AA1" s="141"/>
      <c r="AB1" s="141"/>
      <c r="AC1" s="141"/>
      <c r="AD1" s="141"/>
    </row>
    <row r="2" spans="1:30" s="64" customFormat="1" ht="5.15" customHeight="1" x14ac:dyDescent="0.35">
      <c r="B2" s="254"/>
      <c r="C2" s="255"/>
      <c r="D2" s="255"/>
      <c r="E2" s="255"/>
      <c r="F2" s="255"/>
      <c r="G2" s="255"/>
      <c r="H2" s="256"/>
      <c r="I2" s="255"/>
      <c r="J2" s="256"/>
      <c r="K2" s="255"/>
      <c r="L2" s="256"/>
      <c r="M2" s="255"/>
      <c r="N2" s="256"/>
      <c r="O2" s="255"/>
      <c r="P2" s="255"/>
      <c r="Q2" s="255"/>
      <c r="R2" s="256"/>
      <c r="S2" s="255"/>
      <c r="T2" s="256"/>
      <c r="U2" s="255"/>
      <c r="V2" s="256"/>
      <c r="W2" s="255"/>
      <c r="X2" s="256"/>
      <c r="Y2" s="255"/>
      <c r="Z2" s="255"/>
      <c r="AA2" s="255"/>
      <c r="AD2" s="255"/>
    </row>
    <row r="3" spans="1:30" s="168" customFormat="1" ht="31.5" customHeight="1" x14ac:dyDescent="0.45">
      <c r="B3" s="257" t="s">
        <v>196</v>
      </c>
      <c r="C3" s="169"/>
      <c r="D3" s="169"/>
      <c r="E3" s="169"/>
      <c r="F3" s="169"/>
      <c r="H3" s="248"/>
      <c r="I3" s="169"/>
      <c r="J3" s="248"/>
      <c r="K3" s="169"/>
      <c r="L3" s="248"/>
      <c r="M3" s="171"/>
      <c r="N3" s="248"/>
      <c r="O3" s="171"/>
      <c r="P3" s="171"/>
      <c r="Q3" s="171"/>
      <c r="R3" s="248"/>
      <c r="S3" s="171"/>
      <c r="T3" s="248"/>
      <c r="U3" s="171"/>
      <c r="V3" s="248"/>
      <c r="W3" s="171"/>
      <c r="X3" s="248"/>
      <c r="Y3" s="171"/>
      <c r="Z3" s="171"/>
      <c r="AA3" s="171"/>
      <c r="AB3" s="169"/>
      <c r="AC3" s="172"/>
    </row>
    <row r="4" spans="1:30" ht="35.5" customHeight="1" thickBot="1" x14ac:dyDescent="0.6">
      <c r="B4" s="258" t="s">
        <v>259</v>
      </c>
      <c r="C4" s="23"/>
      <c r="D4" s="23"/>
      <c r="E4" s="23"/>
      <c r="F4" s="65"/>
      <c r="G4" s="23"/>
      <c r="H4" s="249"/>
      <c r="I4" s="23"/>
      <c r="J4" s="249"/>
      <c r="K4" s="23"/>
      <c r="L4" s="249"/>
      <c r="M4" s="24"/>
      <c r="N4" s="249"/>
      <c r="O4" s="24"/>
      <c r="P4" s="24"/>
      <c r="Q4" s="24"/>
      <c r="R4" s="249"/>
      <c r="S4" s="24"/>
      <c r="T4" s="249"/>
      <c r="U4" s="24"/>
      <c r="V4" s="249"/>
      <c r="W4" s="24"/>
      <c r="X4" s="249"/>
      <c r="Y4" s="24"/>
      <c r="Z4" s="24"/>
      <c r="AA4" s="24"/>
      <c r="AB4" s="23"/>
      <c r="AC4" s="25"/>
    </row>
    <row r="5" spans="1:30" ht="30.75" customHeight="1" thickTop="1" thickBot="1" x14ac:dyDescent="0.4">
      <c r="B5" s="341" t="s">
        <v>53</v>
      </c>
      <c r="C5" s="342" t="s">
        <v>83</v>
      </c>
      <c r="D5" s="342" t="s">
        <v>164</v>
      </c>
      <c r="E5" s="342" t="s">
        <v>84</v>
      </c>
      <c r="F5" s="304" t="s">
        <v>89</v>
      </c>
      <c r="G5" s="305"/>
      <c r="H5" s="304" t="s">
        <v>94</v>
      </c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05"/>
      <c r="AB5" s="304" t="s">
        <v>22</v>
      </c>
      <c r="AC5" s="305"/>
    </row>
    <row r="6" spans="1:30" ht="44.15" customHeight="1" thickTop="1" thickBot="1" x14ac:dyDescent="0.4">
      <c r="B6" s="341"/>
      <c r="C6" s="343"/>
      <c r="D6" s="343"/>
      <c r="E6" s="343"/>
      <c r="F6" s="306" t="s">
        <v>92</v>
      </c>
      <c r="G6" s="308" t="s">
        <v>93</v>
      </c>
      <c r="H6" s="304" t="s">
        <v>100</v>
      </c>
      <c r="I6" s="312"/>
      <c r="J6" s="312"/>
      <c r="K6" s="312"/>
      <c r="L6" s="312"/>
      <c r="M6" s="312"/>
      <c r="N6" s="312"/>
      <c r="O6" s="312"/>
      <c r="P6" s="312"/>
      <c r="Q6" s="305"/>
      <c r="R6" s="304" t="s">
        <v>99</v>
      </c>
      <c r="S6" s="312"/>
      <c r="T6" s="312"/>
      <c r="U6" s="312"/>
      <c r="V6" s="312"/>
      <c r="W6" s="312"/>
      <c r="X6" s="312"/>
      <c r="Y6" s="312"/>
      <c r="Z6" s="312"/>
      <c r="AA6" s="305"/>
      <c r="AB6" s="306" t="s">
        <v>47</v>
      </c>
      <c r="AC6" s="308" t="s">
        <v>82</v>
      </c>
    </row>
    <row r="7" spans="1:30" ht="36" customHeight="1" thickTop="1" thickBot="1" x14ac:dyDescent="0.4">
      <c r="B7" s="341"/>
      <c r="C7" s="344"/>
      <c r="D7" s="344"/>
      <c r="E7" s="344"/>
      <c r="F7" s="307"/>
      <c r="G7" s="309"/>
      <c r="H7" s="436" t="s">
        <v>229</v>
      </c>
      <c r="I7" s="437"/>
      <c r="J7" s="313" t="s">
        <v>96</v>
      </c>
      <c r="K7" s="313"/>
      <c r="L7" s="313" t="s">
        <v>97</v>
      </c>
      <c r="M7" s="313"/>
      <c r="N7" s="310" t="s">
        <v>98</v>
      </c>
      <c r="O7" s="313"/>
      <c r="P7" s="222" t="s">
        <v>230</v>
      </c>
      <c r="Q7" s="221" t="s">
        <v>231</v>
      </c>
      <c r="R7" s="436" t="s">
        <v>229</v>
      </c>
      <c r="S7" s="437"/>
      <c r="T7" s="313" t="s">
        <v>96</v>
      </c>
      <c r="U7" s="313"/>
      <c r="V7" s="313" t="s">
        <v>97</v>
      </c>
      <c r="W7" s="313"/>
      <c r="X7" s="310" t="s">
        <v>98</v>
      </c>
      <c r="Y7" s="313"/>
      <c r="Z7" s="222" t="s">
        <v>230</v>
      </c>
      <c r="AA7" s="221" t="s">
        <v>231</v>
      </c>
      <c r="AB7" s="307"/>
      <c r="AC7" s="309"/>
    </row>
    <row r="8" spans="1:30" s="140" customFormat="1" ht="21.75" customHeight="1" thickTop="1" thickBot="1" x14ac:dyDescent="0.4">
      <c r="B8" s="36" t="s">
        <v>130</v>
      </c>
      <c r="C8" s="36" t="s">
        <v>85</v>
      </c>
      <c r="D8" s="91">
        <v>1</v>
      </c>
      <c r="E8" s="36" t="s">
        <v>86</v>
      </c>
      <c r="F8" s="100">
        <f>Data!G165</f>
        <v>0</v>
      </c>
      <c r="G8" s="100">
        <f>Data!H165</f>
        <v>0</v>
      </c>
      <c r="H8" s="49">
        <f>Data!I165</f>
        <v>0</v>
      </c>
      <c r="I8" s="107">
        <f>IFERROR(H8/P8,0)</f>
        <v>0</v>
      </c>
      <c r="J8" s="101">
        <f>Data!J165</f>
        <v>0</v>
      </c>
      <c r="K8" s="107">
        <f>IFERROR(J8/P8,0)</f>
        <v>0</v>
      </c>
      <c r="L8" s="101">
        <f>Data!K165</f>
        <v>0</v>
      </c>
      <c r="M8" s="107">
        <f>IFERROR(L8/P8,0)</f>
        <v>0</v>
      </c>
      <c r="N8" s="101">
        <f>Data!L165</f>
        <v>0</v>
      </c>
      <c r="O8" s="107">
        <f>IFERROR(N8/P8,0)</f>
        <v>0</v>
      </c>
      <c r="P8" s="241">
        <f>Data!M165</f>
        <v>0</v>
      </c>
      <c r="Q8" s="113">
        <f>Data!N165</f>
        <v>0</v>
      </c>
      <c r="R8" s="49">
        <f>Data!O165</f>
        <v>0</v>
      </c>
      <c r="S8" s="107">
        <f>IFERROR(R8/Z8,0)</f>
        <v>0</v>
      </c>
      <c r="T8" s="101">
        <f>Data!P165</f>
        <v>0</v>
      </c>
      <c r="U8" s="107">
        <f>IFERROR(T8/Z8,0)</f>
        <v>0</v>
      </c>
      <c r="V8" s="190">
        <f>Data!Q165</f>
        <v>0</v>
      </c>
      <c r="W8" s="107">
        <f>IFERROR(V8/Z8,0)</f>
        <v>0</v>
      </c>
      <c r="X8" s="101">
        <f>Data!R165</f>
        <v>0</v>
      </c>
      <c r="Y8" s="107">
        <f>IFERROR(X8/Z8,0)</f>
        <v>0</v>
      </c>
      <c r="Z8" s="241">
        <f>Data!S165</f>
        <v>0</v>
      </c>
      <c r="AA8" s="113">
        <f>Data!T165</f>
        <v>0</v>
      </c>
      <c r="AB8" s="108">
        <f>Data!U165</f>
        <v>0</v>
      </c>
      <c r="AC8" s="109">
        <f>Data!V165</f>
        <v>0</v>
      </c>
    </row>
    <row r="9" spans="1:30" s="17" customFormat="1" ht="21.75" customHeight="1" thickTop="1" thickBot="1" x14ac:dyDescent="0.4">
      <c r="B9" s="37" t="s">
        <v>136</v>
      </c>
      <c r="C9" s="37" t="s">
        <v>85</v>
      </c>
      <c r="D9" s="92">
        <v>1</v>
      </c>
      <c r="E9" s="37" t="s">
        <v>87</v>
      </c>
      <c r="F9" s="105">
        <f>Data!G166</f>
        <v>0</v>
      </c>
      <c r="G9" s="114">
        <f>Data!H166</f>
        <v>0</v>
      </c>
      <c r="H9" s="239">
        <f>Data!I166</f>
        <v>0</v>
      </c>
      <c r="I9" s="106">
        <f t="shared" ref="I9:I25" si="0">IFERROR(H9/P9,0)</f>
        <v>0</v>
      </c>
      <c r="J9" s="103">
        <f>Data!J166</f>
        <v>0</v>
      </c>
      <c r="K9" s="106">
        <f t="shared" ref="K9:K25" si="1">IFERROR(J9/P9,0)</f>
        <v>0</v>
      </c>
      <c r="L9" s="103">
        <f>Data!K166</f>
        <v>0</v>
      </c>
      <c r="M9" s="106">
        <f t="shared" ref="M9:M25" si="2">IFERROR(L9/P9,0)</f>
        <v>0</v>
      </c>
      <c r="N9" s="103">
        <f>Data!L166</f>
        <v>0</v>
      </c>
      <c r="O9" s="106">
        <f t="shared" ref="O9:O25" si="3">IFERROR(N9/P9,0)</f>
        <v>0</v>
      </c>
      <c r="P9" s="242">
        <f>Data!M166</f>
        <v>0</v>
      </c>
      <c r="Q9" s="114">
        <f>Data!N166</f>
        <v>0</v>
      </c>
      <c r="R9" s="45">
        <f>Data!O166</f>
        <v>0</v>
      </c>
      <c r="S9" s="106">
        <f t="shared" ref="S9:S25" si="4">IFERROR(R9/Z9,0)</f>
        <v>0</v>
      </c>
      <c r="T9" s="103">
        <f>Data!P166</f>
        <v>0</v>
      </c>
      <c r="U9" s="106">
        <f t="shared" ref="U9:U25" si="5">IFERROR(T9/Z9,0)</f>
        <v>0</v>
      </c>
      <c r="V9" s="191">
        <f>Data!Q166</f>
        <v>0</v>
      </c>
      <c r="W9" s="106">
        <f t="shared" ref="W9:W25" si="6">IFERROR(V9/Z9,0)</f>
        <v>0</v>
      </c>
      <c r="X9" s="103">
        <f>Data!R166</f>
        <v>0</v>
      </c>
      <c r="Y9" s="106">
        <f t="shared" ref="Y9:Y25" si="7">IFERROR(X9/Z9,0)</f>
        <v>0</v>
      </c>
      <c r="Z9" s="242">
        <f>Data!S166</f>
        <v>0</v>
      </c>
      <c r="AA9" s="114">
        <f>Data!T166</f>
        <v>0</v>
      </c>
      <c r="AB9" s="110">
        <f>Data!U166</f>
        <v>0</v>
      </c>
      <c r="AC9" s="111">
        <f>Data!V166</f>
        <v>0</v>
      </c>
    </row>
    <row r="10" spans="1:30" s="17" customFormat="1" ht="21.75" customHeight="1" thickTop="1" thickBot="1" x14ac:dyDescent="0.4">
      <c r="B10" s="38" t="s">
        <v>134</v>
      </c>
      <c r="C10" s="38" t="s">
        <v>85</v>
      </c>
      <c r="D10" s="93">
        <v>2</v>
      </c>
      <c r="E10" s="38" t="s">
        <v>86</v>
      </c>
      <c r="F10" s="100">
        <f>Data!G167</f>
        <v>0</v>
      </c>
      <c r="G10" s="113">
        <f>Data!H167</f>
        <v>0</v>
      </c>
      <c r="H10" s="240">
        <f>Data!I167</f>
        <v>0</v>
      </c>
      <c r="I10" s="107">
        <f t="shared" si="0"/>
        <v>0</v>
      </c>
      <c r="J10" s="101">
        <f>Data!J167</f>
        <v>0</v>
      </c>
      <c r="K10" s="107">
        <f t="shared" si="1"/>
        <v>0</v>
      </c>
      <c r="L10" s="101">
        <f>Data!K167</f>
        <v>0</v>
      </c>
      <c r="M10" s="107">
        <f t="shared" si="2"/>
        <v>0</v>
      </c>
      <c r="N10" s="101">
        <f>Data!L167</f>
        <v>0</v>
      </c>
      <c r="O10" s="107">
        <f t="shared" si="3"/>
        <v>0</v>
      </c>
      <c r="P10" s="241">
        <f>Data!M167</f>
        <v>0</v>
      </c>
      <c r="Q10" s="113">
        <f>Data!N167</f>
        <v>0</v>
      </c>
      <c r="R10" s="49">
        <f>Data!O167</f>
        <v>0</v>
      </c>
      <c r="S10" s="107">
        <f t="shared" si="4"/>
        <v>0</v>
      </c>
      <c r="T10" s="101">
        <f>Data!P167</f>
        <v>0</v>
      </c>
      <c r="U10" s="107">
        <f t="shared" si="5"/>
        <v>0</v>
      </c>
      <c r="V10" s="190">
        <f>Data!Q167</f>
        <v>0</v>
      </c>
      <c r="W10" s="107">
        <f t="shared" si="6"/>
        <v>0</v>
      </c>
      <c r="X10" s="101">
        <f>Data!R167</f>
        <v>0</v>
      </c>
      <c r="Y10" s="107">
        <f t="shared" si="7"/>
        <v>0</v>
      </c>
      <c r="Z10" s="241">
        <f>Data!S167</f>
        <v>0</v>
      </c>
      <c r="AA10" s="113">
        <f>Data!T167</f>
        <v>0</v>
      </c>
      <c r="AB10" s="108">
        <f>Data!U167</f>
        <v>0</v>
      </c>
      <c r="AC10" s="109">
        <f>Data!V167</f>
        <v>0</v>
      </c>
    </row>
    <row r="11" spans="1:30" s="17" customFormat="1" ht="21.75" customHeight="1" thickTop="1" thickBot="1" x14ac:dyDescent="0.4">
      <c r="B11" s="39" t="s">
        <v>132</v>
      </c>
      <c r="C11" s="39" t="s">
        <v>85</v>
      </c>
      <c r="D11" s="94">
        <v>2</v>
      </c>
      <c r="E11" s="39" t="s">
        <v>86</v>
      </c>
      <c r="F11" s="105">
        <f>Data!G168</f>
        <v>0</v>
      </c>
      <c r="G11" s="114">
        <f>Data!H168</f>
        <v>0</v>
      </c>
      <c r="H11" s="239">
        <f>Data!I168</f>
        <v>0</v>
      </c>
      <c r="I11" s="106">
        <f t="shared" si="0"/>
        <v>0</v>
      </c>
      <c r="J11" s="103">
        <f>Data!J168</f>
        <v>0</v>
      </c>
      <c r="K11" s="106">
        <f t="shared" si="1"/>
        <v>0</v>
      </c>
      <c r="L11" s="103">
        <f>Data!K168</f>
        <v>0</v>
      </c>
      <c r="M11" s="106">
        <f t="shared" si="2"/>
        <v>0</v>
      </c>
      <c r="N11" s="103">
        <f>Data!L168</f>
        <v>0</v>
      </c>
      <c r="O11" s="106">
        <f t="shared" si="3"/>
        <v>0</v>
      </c>
      <c r="P11" s="242">
        <f>Data!M168</f>
        <v>0</v>
      </c>
      <c r="Q11" s="114">
        <f>Data!N168</f>
        <v>0</v>
      </c>
      <c r="R11" s="45">
        <f>Data!O168</f>
        <v>0</v>
      </c>
      <c r="S11" s="106">
        <f t="shared" si="4"/>
        <v>0</v>
      </c>
      <c r="T11" s="103">
        <f>Data!P168</f>
        <v>0</v>
      </c>
      <c r="U11" s="106">
        <f t="shared" si="5"/>
        <v>0</v>
      </c>
      <c r="V11" s="191">
        <f>Data!Q168</f>
        <v>0</v>
      </c>
      <c r="W11" s="106">
        <f t="shared" si="6"/>
        <v>0</v>
      </c>
      <c r="X11" s="103">
        <f>Data!R168</f>
        <v>0</v>
      </c>
      <c r="Y11" s="106">
        <f t="shared" si="7"/>
        <v>0</v>
      </c>
      <c r="Z11" s="242">
        <f>Data!S168</f>
        <v>0</v>
      </c>
      <c r="AA11" s="114">
        <f>Data!T168</f>
        <v>0</v>
      </c>
      <c r="AB11" s="110">
        <f>Data!U168</f>
        <v>0</v>
      </c>
      <c r="AC11" s="111">
        <f>Data!V168</f>
        <v>0</v>
      </c>
    </row>
    <row r="12" spans="1:30" s="17" customFormat="1" ht="21.75" customHeight="1" thickTop="1" thickBot="1" x14ac:dyDescent="0.4">
      <c r="B12" s="36" t="s">
        <v>147</v>
      </c>
      <c r="C12" s="36" t="s">
        <v>85</v>
      </c>
      <c r="D12" s="91">
        <v>2</v>
      </c>
      <c r="E12" s="36" t="s">
        <v>86</v>
      </c>
      <c r="F12" s="100">
        <f>Data!G169</f>
        <v>0</v>
      </c>
      <c r="G12" s="113">
        <f>Data!H169</f>
        <v>0</v>
      </c>
      <c r="H12" s="240">
        <f>Data!I169</f>
        <v>0</v>
      </c>
      <c r="I12" s="107">
        <f t="shared" si="0"/>
        <v>0</v>
      </c>
      <c r="J12" s="101">
        <f>Data!J169</f>
        <v>0</v>
      </c>
      <c r="K12" s="107">
        <f t="shared" si="1"/>
        <v>0</v>
      </c>
      <c r="L12" s="101">
        <f>Data!K169</f>
        <v>0</v>
      </c>
      <c r="M12" s="107">
        <f t="shared" si="2"/>
        <v>0</v>
      </c>
      <c r="N12" s="101">
        <f>Data!L169</f>
        <v>0</v>
      </c>
      <c r="O12" s="107">
        <f t="shared" si="3"/>
        <v>0</v>
      </c>
      <c r="P12" s="241">
        <f>Data!M169</f>
        <v>0</v>
      </c>
      <c r="Q12" s="113">
        <f>Data!N169</f>
        <v>0</v>
      </c>
      <c r="R12" s="49">
        <f>Data!O169</f>
        <v>0</v>
      </c>
      <c r="S12" s="107">
        <f t="shared" si="4"/>
        <v>0</v>
      </c>
      <c r="T12" s="101">
        <f>Data!P169</f>
        <v>0</v>
      </c>
      <c r="U12" s="107">
        <f t="shared" si="5"/>
        <v>0</v>
      </c>
      <c r="V12" s="190">
        <f>Data!Q169</f>
        <v>0</v>
      </c>
      <c r="W12" s="107">
        <f t="shared" si="6"/>
        <v>0</v>
      </c>
      <c r="X12" s="101">
        <f>Data!R169</f>
        <v>0</v>
      </c>
      <c r="Y12" s="107">
        <f t="shared" si="7"/>
        <v>0</v>
      </c>
      <c r="Z12" s="241">
        <f>Data!S169</f>
        <v>0</v>
      </c>
      <c r="AA12" s="113">
        <f>Data!T169</f>
        <v>0</v>
      </c>
      <c r="AB12" s="108">
        <f>Data!U169</f>
        <v>0</v>
      </c>
      <c r="AC12" s="109">
        <f>Data!V169</f>
        <v>0</v>
      </c>
    </row>
    <row r="13" spans="1:30" s="17" customFormat="1" ht="21.75" customHeight="1" thickTop="1" thickBot="1" x14ac:dyDescent="0.4">
      <c r="B13" s="37" t="s">
        <v>135</v>
      </c>
      <c r="C13" s="37" t="s">
        <v>85</v>
      </c>
      <c r="D13" s="92">
        <v>2</v>
      </c>
      <c r="E13" s="37" t="s">
        <v>86</v>
      </c>
      <c r="F13" s="105">
        <f>Data!G170</f>
        <v>0</v>
      </c>
      <c r="G13" s="114">
        <f>Data!H170</f>
        <v>0</v>
      </c>
      <c r="H13" s="239">
        <f>Data!I170</f>
        <v>0</v>
      </c>
      <c r="I13" s="106">
        <f t="shared" si="0"/>
        <v>0</v>
      </c>
      <c r="J13" s="103">
        <f>Data!J170</f>
        <v>0</v>
      </c>
      <c r="K13" s="106">
        <f t="shared" si="1"/>
        <v>0</v>
      </c>
      <c r="L13" s="103">
        <f>Data!K170</f>
        <v>0</v>
      </c>
      <c r="M13" s="106">
        <f t="shared" si="2"/>
        <v>0</v>
      </c>
      <c r="N13" s="103">
        <f>Data!L170</f>
        <v>0</v>
      </c>
      <c r="O13" s="106">
        <f t="shared" si="3"/>
        <v>0</v>
      </c>
      <c r="P13" s="242">
        <f>Data!M170</f>
        <v>0</v>
      </c>
      <c r="Q13" s="114">
        <f>Data!N170</f>
        <v>0</v>
      </c>
      <c r="R13" s="45">
        <f>Data!O170</f>
        <v>0</v>
      </c>
      <c r="S13" s="106">
        <f t="shared" si="4"/>
        <v>0</v>
      </c>
      <c r="T13" s="103">
        <f>Data!P170</f>
        <v>0</v>
      </c>
      <c r="U13" s="106">
        <f t="shared" si="5"/>
        <v>0</v>
      </c>
      <c r="V13" s="191">
        <f>Data!Q170</f>
        <v>0</v>
      </c>
      <c r="W13" s="106">
        <f t="shared" si="6"/>
        <v>0</v>
      </c>
      <c r="X13" s="103">
        <f>Data!R170</f>
        <v>0</v>
      </c>
      <c r="Y13" s="106">
        <f t="shared" si="7"/>
        <v>0</v>
      </c>
      <c r="Z13" s="242">
        <f>Data!S170</f>
        <v>0</v>
      </c>
      <c r="AA13" s="114">
        <f>Data!T170</f>
        <v>0</v>
      </c>
      <c r="AB13" s="110">
        <f>Data!U170</f>
        <v>0</v>
      </c>
      <c r="AC13" s="111">
        <f>Data!V170</f>
        <v>0</v>
      </c>
    </row>
    <row r="14" spans="1:30" s="17" customFormat="1" ht="21.75" customHeight="1" thickTop="1" thickBot="1" x14ac:dyDescent="0.4">
      <c r="B14" s="40" t="s">
        <v>142</v>
      </c>
      <c r="C14" s="40" t="s">
        <v>85</v>
      </c>
      <c r="D14" s="95">
        <v>2</v>
      </c>
      <c r="E14" s="40" t="s">
        <v>86</v>
      </c>
      <c r="F14" s="100">
        <f>Data!G171</f>
        <v>0</v>
      </c>
      <c r="G14" s="113">
        <f>Data!H171</f>
        <v>0</v>
      </c>
      <c r="H14" s="240">
        <f>Data!I171</f>
        <v>0</v>
      </c>
      <c r="I14" s="107">
        <f t="shared" si="0"/>
        <v>0</v>
      </c>
      <c r="J14" s="101">
        <f>Data!J171</f>
        <v>0</v>
      </c>
      <c r="K14" s="107">
        <f t="shared" si="1"/>
        <v>0</v>
      </c>
      <c r="L14" s="101">
        <f>Data!K171</f>
        <v>0</v>
      </c>
      <c r="M14" s="107">
        <f t="shared" si="2"/>
        <v>0</v>
      </c>
      <c r="N14" s="101">
        <f>Data!L171</f>
        <v>0</v>
      </c>
      <c r="O14" s="107">
        <f t="shared" si="3"/>
        <v>0</v>
      </c>
      <c r="P14" s="241">
        <f>Data!M171</f>
        <v>0</v>
      </c>
      <c r="Q14" s="113">
        <f>Data!N171</f>
        <v>0</v>
      </c>
      <c r="R14" s="49">
        <f>Data!O171</f>
        <v>0</v>
      </c>
      <c r="S14" s="107">
        <f t="shared" si="4"/>
        <v>0</v>
      </c>
      <c r="T14" s="101">
        <f>Data!P171</f>
        <v>0</v>
      </c>
      <c r="U14" s="107">
        <f t="shared" si="5"/>
        <v>0</v>
      </c>
      <c r="V14" s="190">
        <f>Data!Q171</f>
        <v>0</v>
      </c>
      <c r="W14" s="107">
        <f t="shared" si="6"/>
        <v>0</v>
      </c>
      <c r="X14" s="101">
        <f>Data!R171</f>
        <v>0</v>
      </c>
      <c r="Y14" s="107">
        <f t="shared" si="7"/>
        <v>0</v>
      </c>
      <c r="Z14" s="241">
        <f>Data!S171</f>
        <v>0</v>
      </c>
      <c r="AA14" s="113">
        <f>Data!T171</f>
        <v>0</v>
      </c>
      <c r="AB14" s="108">
        <f>Data!U171</f>
        <v>0</v>
      </c>
      <c r="AC14" s="109">
        <f>Data!V171</f>
        <v>0</v>
      </c>
    </row>
    <row r="15" spans="1:30" s="17" customFormat="1" ht="21.75" customHeight="1" thickTop="1" thickBot="1" x14ac:dyDescent="0.4">
      <c r="B15" s="39" t="s">
        <v>148</v>
      </c>
      <c r="C15" s="39" t="s">
        <v>85</v>
      </c>
      <c r="D15" s="94">
        <v>2</v>
      </c>
      <c r="E15" s="39" t="s">
        <v>86</v>
      </c>
      <c r="F15" s="105">
        <f>Data!G172</f>
        <v>0</v>
      </c>
      <c r="G15" s="114">
        <f>Data!H172</f>
        <v>0</v>
      </c>
      <c r="H15" s="239">
        <f>Data!I172</f>
        <v>0</v>
      </c>
      <c r="I15" s="106">
        <f t="shared" si="0"/>
        <v>0</v>
      </c>
      <c r="J15" s="103">
        <f>Data!J172</f>
        <v>0</v>
      </c>
      <c r="K15" s="106">
        <f t="shared" si="1"/>
        <v>0</v>
      </c>
      <c r="L15" s="103">
        <f>Data!K172</f>
        <v>0</v>
      </c>
      <c r="M15" s="106">
        <f t="shared" si="2"/>
        <v>0</v>
      </c>
      <c r="N15" s="103">
        <f>Data!L172</f>
        <v>0</v>
      </c>
      <c r="O15" s="106">
        <f t="shared" si="3"/>
        <v>0</v>
      </c>
      <c r="P15" s="242">
        <f>Data!M172</f>
        <v>0</v>
      </c>
      <c r="Q15" s="114">
        <f>Data!N172</f>
        <v>0</v>
      </c>
      <c r="R15" s="45">
        <f>Data!O172</f>
        <v>0</v>
      </c>
      <c r="S15" s="106">
        <f t="shared" si="4"/>
        <v>0</v>
      </c>
      <c r="T15" s="103">
        <f>Data!P172</f>
        <v>0</v>
      </c>
      <c r="U15" s="106">
        <f t="shared" si="5"/>
        <v>0</v>
      </c>
      <c r="V15" s="191">
        <f>Data!Q172</f>
        <v>0</v>
      </c>
      <c r="W15" s="106">
        <f t="shared" si="6"/>
        <v>0</v>
      </c>
      <c r="X15" s="103">
        <f>Data!R172</f>
        <v>0</v>
      </c>
      <c r="Y15" s="106">
        <f t="shared" si="7"/>
        <v>0</v>
      </c>
      <c r="Z15" s="242">
        <f>Data!S172</f>
        <v>0</v>
      </c>
      <c r="AA15" s="114">
        <f>Data!T172</f>
        <v>0</v>
      </c>
      <c r="AB15" s="110">
        <f>Data!U172</f>
        <v>0</v>
      </c>
      <c r="AC15" s="111">
        <f>Data!V172</f>
        <v>0</v>
      </c>
    </row>
    <row r="16" spans="1:30" s="17" customFormat="1" ht="21.75" customHeight="1" thickTop="1" thickBot="1" x14ac:dyDescent="0.3">
      <c r="B16" s="36" t="s">
        <v>149</v>
      </c>
      <c r="C16" s="36" t="s">
        <v>85</v>
      </c>
      <c r="D16" s="91">
        <v>2</v>
      </c>
      <c r="E16" s="36" t="s">
        <v>86</v>
      </c>
      <c r="F16" s="100">
        <f>Data!G173</f>
        <v>0</v>
      </c>
      <c r="G16" s="113">
        <f>Data!H173</f>
        <v>0</v>
      </c>
      <c r="H16" s="240">
        <f>Data!I173</f>
        <v>0</v>
      </c>
      <c r="I16" s="107">
        <f t="shared" si="0"/>
        <v>0</v>
      </c>
      <c r="J16" s="101">
        <f>Data!J173</f>
        <v>0</v>
      </c>
      <c r="K16" s="107">
        <f t="shared" si="1"/>
        <v>0</v>
      </c>
      <c r="L16" s="101">
        <f>Data!K173</f>
        <v>0</v>
      </c>
      <c r="M16" s="107">
        <f t="shared" si="2"/>
        <v>0</v>
      </c>
      <c r="N16" s="101">
        <f>Data!L173</f>
        <v>0</v>
      </c>
      <c r="O16" s="107">
        <f t="shared" si="3"/>
        <v>0</v>
      </c>
      <c r="P16" s="241">
        <f>Data!M173</f>
        <v>0</v>
      </c>
      <c r="Q16" s="113">
        <f>Data!N173</f>
        <v>0</v>
      </c>
      <c r="R16" s="49">
        <f>Data!O173</f>
        <v>0</v>
      </c>
      <c r="S16" s="107">
        <f t="shared" si="4"/>
        <v>0</v>
      </c>
      <c r="T16" s="101">
        <f>Data!P173</f>
        <v>0</v>
      </c>
      <c r="U16" s="107">
        <f t="shared" si="5"/>
        <v>0</v>
      </c>
      <c r="V16" s="190">
        <f>Data!Q173</f>
        <v>0</v>
      </c>
      <c r="W16" s="107">
        <f t="shared" si="6"/>
        <v>0</v>
      </c>
      <c r="X16" s="101">
        <f>Data!R173</f>
        <v>0</v>
      </c>
      <c r="Y16" s="107">
        <f t="shared" si="7"/>
        <v>0</v>
      </c>
      <c r="Z16" s="241">
        <f>Data!S173</f>
        <v>0</v>
      </c>
      <c r="AA16" s="113">
        <f>Data!T173</f>
        <v>0</v>
      </c>
      <c r="AB16" s="108">
        <f>Data!U173</f>
        <v>0</v>
      </c>
      <c r="AC16" s="109">
        <f>Data!V173</f>
        <v>0</v>
      </c>
    </row>
    <row r="17" spans="2:29" s="17" customFormat="1" ht="21.75" customHeight="1" thickTop="1" thickBot="1" x14ac:dyDescent="0.3">
      <c r="B17" s="39" t="s">
        <v>131</v>
      </c>
      <c r="C17" s="39" t="s">
        <v>85</v>
      </c>
      <c r="D17" s="94">
        <v>2</v>
      </c>
      <c r="E17" s="94" t="s">
        <v>86</v>
      </c>
      <c r="F17" s="105">
        <f>Data!G174</f>
        <v>0</v>
      </c>
      <c r="G17" s="114">
        <f>Data!H174</f>
        <v>0</v>
      </c>
      <c r="H17" s="239">
        <f>Data!I174</f>
        <v>0</v>
      </c>
      <c r="I17" s="106">
        <f t="shared" si="0"/>
        <v>0</v>
      </c>
      <c r="J17" s="103">
        <f>Data!J174</f>
        <v>0</v>
      </c>
      <c r="K17" s="106">
        <f t="shared" si="1"/>
        <v>0</v>
      </c>
      <c r="L17" s="103">
        <f>Data!K174</f>
        <v>0</v>
      </c>
      <c r="M17" s="106">
        <f t="shared" si="2"/>
        <v>0</v>
      </c>
      <c r="N17" s="103">
        <f>Data!L174</f>
        <v>0</v>
      </c>
      <c r="O17" s="106">
        <f t="shared" si="3"/>
        <v>0</v>
      </c>
      <c r="P17" s="242">
        <f>Data!M174</f>
        <v>0</v>
      </c>
      <c r="Q17" s="114">
        <f>Data!N174</f>
        <v>0</v>
      </c>
      <c r="R17" s="45">
        <f>Data!O174</f>
        <v>0</v>
      </c>
      <c r="S17" s="106">
        <f t="shared" si="4"/>
        <v>0</v>
      </c>
      <c r="T17" s="103">
        <f>Data!P174</f>
        <v>0</v>
      </c>
      <c r="U17" s="106">
        <f t="shared" si="5"/>
        <v>0</v>
      </c>
      <c r="V17" s="191">
        <f>Data!Q174</f>
        <v>0</v>
      </c>
      <c r="W17" s="106">
        <f t="shared" si="6"/>
        <v>0</v>
      </c>
      <c r="X17" s="103">
        <f>Data!R174</f>
        <v>0</v>
      </c>
      <c r="Y17" s="106">
        <f t="shared" si="7"/>
        <v>0</v>
      </c>
      <c r="Z17" s="242">
        <f>Data!S174</f>
        <v>0</v>
      </c>
      <c r="AA17" s="114">
        <f>Data!T174</f>
        <v>0</v>
      </c>
      <c r="AB17" s="110">
        <f>Data!U174</f>
        <v>0</v>
      </c>
      <c r="AC17" s="111">
        <f>Data!V174</f>
        <v>0</v>
      </c>
    </row>
    <row r="18" spans="2:29" s="17" customFormat="1" ht="21.75" customHeight="1" thickTop="1" thickBot="1" x14ac:dyDescent="0.3">
      <c r="B18" s="36" t="s">
        <v>150</v>
      </c>
      <c r="C18" s="36" t="s">
        <v>85</v>
      </c>
      <c r="D18" s="91">
        <v>2</v>
      </c>
      <c r="E18" s="36" t="s">
        <v>87</v>
      </c>
      <c r="F18" s="100">
        <f>Data!G175</f>
        <v>0</v>
      </c>
      <c r="G18" s="113">
        <f>Data!H175</f>
        <v>0</v>
      </c>
      <c r="H18" s="240">
        <f>Data!I175</f>
        <v>0</v>
      </c>
      <c r="I18" s="107">
        <f t="shared" si="0"/>
        <v>0</v>
      </c>
      <c r="J18" s="101">
        <f>Data!J175</f>
        <v>0</v>
      </c>
      <c r="K18" s="107">
        <f t="shared" si="1"/>
        <v>0</v>
      </c>
      <c r="L18" s="101">
        <f>Data!K175</f>
        <v>0</v>
      </c>
      <c r="M18" s="107">
        <f t="shared" si="2"/>
        <v>0</v>
      </c>
      <c r="N18" s="101">
        <f>Data!L175</f>
        <v>0</v>
      </c>
      <c r="O18" s="107">
        <f t="shared" si="3"/>
        <v>0</v>
      </c>
      <c r="P18" s="241">
        <f>Data!M175</f>
        <v>0</v>
      </c>
      <c r="Q18" s="113">
        <f>Data!N175</f>
        <v>0</v>
      </c>
      <c r="R18" s="49">
        <f>Data!O175</f>
        <v>0</v>
      </c>
      <c r="S18" s="107">
        <f t="shared" si="4"/>
        <v>0</v>
      </c>
      <c r="T18" s="101">
        <f>Data!P175</f>
        <v>0</v>
      </c>
      <c r="U18" s="107">
        <f t="shared" si="5"/>
        <v>0</v>
      </c>
      <c r="V18" s="190">
        <f>Data!Q175</f>
        <v>0</v>
      </c>
      <c r="W18" s="107">
        <f t="shared" si="6"/>
        <v>0</v>
      </c>
      <c r="X18" s="101">
        <f>Data!R175</f>
        <v>0</v>
      </c>
      <c r="Y18" s="107">
        <f t="shared" si="7"/>
        <v>0</v>
      </c>
      <c r="Z18" s="241">
        <f>Data!S175</f>
        <v>0</v>
      </c>
      <c r="AA18" s="113">
        <f>Data!T175</f>
        <v>0</v>
      </c>
      <c r="AB18" s="108">
        <f>Data!U175</f>
        <v>0</v>
      </c>
      <c r="AC18" s="109">
        <f>Data!V175</f>
        <v>0</v>
      </c>
    </row>
    <row r="19" spans="2:29" s="17" customFormat="1" ht="21.75" customHeight="1" thickTop="1" thickBot="1" x14ac:dyDescent="0.3">
      <c r="B19" s="37" t="s">
        <v>145</v>
      </c>
      <c r="C19" s="37" t="s">
        <v>85</v>
      </c>
      <c r="D19" s="92">
        <v>2</v>
      </c>
      <c r="E19" s="37" t="s">
        <v>87</v>
      </c>
      <c r="F19" s="105">
        <f>Data!G176</f>
        <v>0</v>
      </c>
      <c r="G19" s="114">
        <f>Data!H176</f>
        <v>0</v>
      </c>
      <c r="H19" s="239">
        <f>Data!I176</f>
        <v>0</v>
      </c>
      <c r="I19" s="106">
        <f t="shared" si="0"/>
        <v>0</v>
      </c>
      <c r="J19" s="103">
        <f>Data!J176</f>
        <v>0</v>
      </c>
      <c r="K19" s="106">
        <f t="shared" si="1"/>
        <v>0</v>
      </c>
      <c r="L19" s="103">
        <f>Data!K176</f>
        <v>0</v>
      </c>
      <c r="M19" s="106">
        <f t="shared" si="2"/>
        <v>0</v>
      </c>
      <c r="N19" s="103">
        <f>Data!L176</f>
        <v>0</v>
      </c>
      <c r="O19" s="106">
        <f t="shared" si="3"/>
        <v>0</v>
      </c>
      <c r="P19" s="242">
        <f>Data!M176</f>
        <v>0</v>
      </c>
      <c r="Q19" s="114">
        <f>Data!N176</f>
        <v>0</v>
      </c>
      <c r="R19" s="45">
        <f>Data!O176</f>
        <v>0</v>
      </c>
      <c r="S19" s="106">
        <f t="shared" si="4"/>
        <v>0</v>
      </c>
      <c r="T19" s="103">
        <f>Data!P176</f>
        <v>0</v>
      </c>
      <c r="U19" s="106">
        <f t="shared" si="5"/>
        <v>0</v>
      </c>
      <c r="V19" s="191">
        <f>Data!Q176</f>
        <v>0</v>
      </c>
      <c r="W19" s="106">
        <f t="shared" si="6"/>
        <v>0</v>
      </c>
      <c r="X19" s="103">
        <f>Data!R176</f>
        <v>0</v>
      </c>
      <c r="Y19" s="106">
        <f t="shared" si="7"/>
        <v>0</v>
      </c>
      <c r="Z19" s="242">
        <f>Data!S176</f>
        <v>0</v>
      </c>
      <c r="AA19" s="114">
        <f>Data!T176</f>
        <v>0</v>
      </c>
      <c r="AB19" s="110">
        <f>Data!U176</f>
        <v>0</v>
      </c>
      <c r="AC19" s="111">
        <f>Data!V176</f>
        <v>0</v>
      </c>
    </row>
    <row r="20" spans="2:29" s="17" customFormat="1" ht="21.75" customHeight="1" thickTop="1" thickBot="1" x14ac:dyDescent="0.3">
      <c r="B20" s="36" t="s">
        <v>141</v>
      </c>
      <c r="C20" s="36" t="s">
        <v>85</v>
      </c>
      <c r="D20" s="91">
        <v>2</v>
      </c>
      <c r="E20" s="36" t="s">
        <v>87</v>
      </c>
      <c r="F20" s="100">
        <f>Data!G177</f>
        <v>0</v>
      </c>
      <c r="G20" s="113">
        <f>Data!H177</f>
        <v>0</v>
      </c>
      <c r="H20" s="240">
        <f>Data!I177</f>
        <v>0</v>
      </c>
      <c r="I20" s="107">
        <f t="shared" si="0"/>
        <v>0</v>
      </c>
      <c r="J20" s="101">
        <f>Data!J177</f>
        <v>0</v>
      </c>
      <c r="K20" s="107">
        <f t="shared" si="1"/>
        <v>0</v>
      </c>
      <c r="L20" s="101">
        <f>Data!K177</f>
        <v>0</v>
      </c>
      <c r="M20" s="107">
        <f t="shared" si="2"/>
        <v>0</v>
      </c>
      <c r="N20" s="101">
        <f>Data!L177</f>
        <v>0</v>
      </c>
      <c r="O20" s="107">
        <f t="shared" si="3"/>
        <v>0</v>
      </c>
      <c r="P20" s="241">
        <f>Data!M177</f>
        <v>0</v>
      </c>
      <c r="Q20" s="113">
        <f>Data!N177</f>
        <v>0</v>
      </c>
      <c r="R20" s="49">
        <f>Data!O177</f>
        <v>0</v>
      </c>
      <c r="S20" s="107">
        <f t="shared" si="4"/>
        <v>0</v>
      </c>
      <c r="T20" s="101">
        <f>Data!P177</f>
        <v>0</v>
      </c>
      <c r="U20" s="107">
        <f t="shared" si="5"/>
        <v>0</v>
      </c>
      <c r="V20" s="190">
        <f>Data!Q177</f>
        <v>0</v>
      </c>
      <c r="W20" s="107">
        <f t="shared" si="6"/>
        <v>0</v>
      </c>
      <c r="X20" s="101">
        <f>Data!R177</f>
        <v>0</v>
      </c>
      <c r="Y20" s="107">
        <f t="shared" si="7"/>
        <v>0</v>
      </c>
      <c r="Z20" s="241">
        <f>Data!S177</f>
        <v>0</v>
      </c>
      <c r="AA20" s="113">
        <f>Data!T177</f>
        <v>0</v>
      </c>
      <c r="AB20" s="108">
        <f>Data!U177</f>
        <v>0</v>
      </c>
      <c r="AC20" s="109">
        <f>Data!V177</f>
        <v>0</v>
      </c>
    </row>
    <row r="21" spans="2:29" s="17" customFormat="1" ht="21.75" customHeight="1" thickTop="1" thickBot="1" x14ac:dyDescent="0.3">
      <c r="B21" s="37" t="s">
        <v>151</v>
      </c>
      <c r="C21" s="37" t="s">
        <v>85</v>
      </c>
      <c r="D21" s="92">
        <v>2</v>
      </c>
      <c r="E21" s="37" t="s">
        <v>87</v>
      </c>
      <c r="F21" s="105">
        <f>Data!G178</f>
        <v>0</v>
      </c>
      <c r="G21" s="114">
        <f>Data!H178</f>
        <v>0</v>
      </c>
      <c r="H21" s="239">
        <f>Data!I178</f>
        <v>0</v>
      </c>
      <c r="I21" s="106">
        <f t="shared" si="0"/>
        <v>0</v>
      </c>
      <c r="J21" s="103">
        <f>Data!J178</f>
        <v>0</v>
      </c>
      <c r="K21" s="106">
        <f t="shared" si="1"/>
        <v>0</v>
      </c>
      <c r="L21" s="103">
        <f>Data!K178</f>
        <v>0</v>
      </c>
      <c r="M21" s="106">
        <f t="shared" si="2"/>
        <v>0</v>
      </c>
      <c r="N21" s="103">
        <f>Data!L178</f>
        <v>0</v>
      </c>
      <c r="O21" s="106">
        <f t="shared" si="3"/>
        <v>0</v>
      </c>
      <c r="P21" s="242">
        <f>Data!M178</f>
        <v>0</v>
      </c>
      <c r="Q21" s="114">
        <f>Data!N178</f>
        <v>0</v>
      </c>
      <c r="R21" s="45">
        <f>Data!O178</f>
        <v>0</v>
      </c>
      <c r="S21" s="106">
        <f t="shared" si="4"/>
        <v>0</v>
      </c>
      <c r="T21" s="103">
        <f>Data!P178</f>
        <v>0</v>
      </c>
      <c r="U21" s="106">
        <f t="shared" si="5"/>
        <v>0</v>
      </c>
      <c r="V21" s="191">
        <f>Data!Q178</f>
        <v>0</v>
      </c>
      <c r="W21" s="106">
        <f t="shared" si="6"/>
        <v>0</v>
      </c>
      <c r="X21" s="103">
        <f>Data!R178</f>
        <v>0</v>
      </c>
      <c r="Y21" s="106">
        <f t="shared" si="7"/>
        <v>0</v>
      </c>
      <c r="Z21" s="242">
        <f>Data!S178</f>
        <v>0</v>
      </c>
      <c r="AA21" s="114">
        <f>Data!T178</f>
        <v>0</v>
      </c>
      <c r="AB21" s="110">
        <f>Data!U178</f>
        <v>0</v>
      </c>
      <c r="AC21" s="111">
        <f>Data!V178</f>
        <v>0</v>
      </c>
    </row>
    <row r="22" spans="2:29" s="17" customFormat="1" ht="21.75" customHeight="1" thickTop="1" thickBot="1" x14ac:dyDescent="0.3">
      <c r="B22" s="36" t="s">
        <v>137</v>
      </c>
      <c r="C22" s="36" t="s">
        <v>85</v>
      </c>
      <c r="D22" s="91">
        <v>2</v>
      </c>
      <c r="E22" s="36" t="s">
        <v>87</v>
      </c>
      <c r="F22" s="100">
        <f>Data!G179</f>
        <v>0</v>
      </c>
      <c r="G22" s="113">
        <f>Data!H179</f>
        <v>0</v>
      </c>
      <c r="H22" s="240">
        <f>Data!I179</f>
        <v>0</v>
      </c>
      <c r="I22" s="107">
        <f t="shared" si="0"/>
        <v>0</v>
      </c>
      <c r="J22" s="101">
        <f>Data!J179</f>
        <v>0</v>
      </c>
      <c r="K22" s="107">
        <f t="shared" si="1"/>
        <v>0</v>
      </c>
      <c r="L22" s="101">
        <f>Data!K179</f>
        <v>0</v>
      </c>
      <c r="M22" s="107">
        <f t="shared" si="2"/>
        <v>0</v>
      </c>
      <c r="N22" s="101">
        <f>Data!L179</f>
        <v>0</v>
      </c>
      <c r="O22" s="107">
        <f t="shared" si="3"/>
        <v>0</v>
      </c>
      <c r="P22" s="241">
        <f>Data!M179</f>
        <v>0</v>
      </c>
      <c r="Q22" s="113">
        <f>Data!N179</f>
        <v>0</v>
      </c>
      <c r="R22" s="49">
        <f>Data!O179</f>
        <v>0</v>
      </c>
      <c r="S22" s="107">
        <f t="shared" si="4"/>
        <v>0</v>
      </c>
      <c r="T22" s="101">
        <f>Data!P179</f>
        <v>0</v>
      </c>
      <c r="U22" s="259">
        <f t="shared" si="5"/>
        <v>0</v>
      </c>
      <c r="V22" s="190">
        <f>Data!Q179</f>
        <v>0</v>
      </c>
      <c r="W22" s="107">
        <f t="shared" si="6"/>
        <v>0</v>
      </c>
      <c r="X22" s="101">
        <f>Data!R179</f>
        <v>0</v>
      </c>
      <c r="Y22" s="107">
        <f t="shared" si="7"/>
        <v>0</v>
      </c>
      <c r="Z22" s="241">
        <f>Data!S179</f>
        <v>0</v>
      </c>
      <c r="AA22" s="113">
        <f>Data!T179</f>
        <v>0</v>
      </c>
      <c r="AB22" s="108">
        <f>Data!U179</f>
        <v>0</v>
      </c>
      <c r="AC22" s="109">
        <f>Data!V179</f>
        <v>0</v>
      </c>
    </row>
    <row r="23" spans="2:29" s="17" customFormat="1" ht="21.75" customHeight="1" thickTop="1" thickBot="1" x14ac:dyDescent="0.3">
      <c r="B23" s="37" t="s">
        <v>138</v>
      </c>
      <c r="C23" s="37" t="s">
        <v>85</v>
      </c>
      <c r="D23" s="92">
        <v>2</v>
      </c>
      <c r="E23" s="37" t="s">
        <v>87</v>
      </c>
      <c r="F23" s="105">
        <f>Data!G180</f>
        <v>0</v>
      </c>
      <c r="G23" s="114">
        <f>Data!H180</f>
        <v>0</v>
      </c>
      <c r="H23" s="45">
        <f>Data!I180</f>
        <v>0</v>
      </c>
      <c r="I23" s="106">
        <f t="shared" si="0"/>
        <v>0</v>
      </c>
      <c r="J23" s="103">
        <f>Data!J180</f>
        <v>0</v>
      </c>
      <c r="K23" s="106">
        <f t="shared" si="1"/>
        <v>0</v>
      </c>
      <c r="L23" s="103">
        <f>Data!K180</f>
        <v>0</v>
      </c>
      <c r="M23" s="106">
        <f t="shared" si="2"/>
        <v>0</v>
      </c>
      <c r="N23" s="103">
        <f>Data!L180</f>
        <v>0</v>
      </c>
      <c r="O23" s="106">
        <f t="shared" si="3"/>
        <v>0</v>
      </c>
      <c r="P23" s="242">
        <f>Data!M180</f>
        <v>0</v>
      </c>
      <c r="Q23" s="114">
        <f>Data!N180</f>
        <v>0</v>
      </c>
      <c r="R23" s="45">
        <f>Data!O180</f>
        <v>0</v>
      </c>
      <c r="S23" s="106">
        <f t="shared" si="4"/>
        <v>0</v>
      </c>
      <c r="T23" s="103">
        <f>Data!P180</f>
        <v>0</v>
      </c>
      <c r="U23" s="106">
        <f t="shared" si="5"/>
        <v>0</v>
      </c>
      <c r="V23" s="192">
        <f>Data!Q180</f>
        <v>0</v>
      </c>
      <c r="W23" s="106">
        <f t="shared" si="6"/>
        <v>0</v>
      </c>
      <c r="X23" s="103">
        <f>Data!R180</f>
        <v>0</v>
      </c>
      <c r="Y23" s="106">
        <f t="shared" si="7"/>
        <v>0</v>
      </c>
      <c r="Z23" s="242">
        <f>Data!S180</f>
        <v>0</v>
      </c>
      <c r="AA23" s="114">
        <f>Data!T180</f>
        <v>0</v>
      </c>
      <c r="AB23" s="110">
        <f>Data!U180</f>
        <v>0</v>
      </c>
      <c r="AC23" s="111">
        <f>Data!V180</f>
        <v>0</v>
      </c>
    </row>
    <row r="24" spans="2:29" s="17" customFormat="1" ht="21.75" customHeight="1" thickTop="1" thickBot="1" x14ac:dyDescent="0.3">
      <c r="B24" s="38" t="s">
        <v>152</v>
      </c>
      <c r="C24" s="38" t="s">
        <v>85</v>
      </c>
      <c r="D24" s="93">
        <v>2</v>
      </c>
      <c r="E24" s="38" t="s">
        <v>87</v>
      </c>
      <c r="F24" s="100">
        <f>Data!G181</f>
        <v>0</v>
      </c>
      <c r="G24" s="113">
        <f>Data!H181</f>
        <v>0</v>
      </c>
      <c r="H24" s="49">
        <f>Data!I181</f>
        <v>0</v>
      </c>
      <c r="I24" s="107">
        <f t="shared" si="0"/>
        <v>0</v>
      </c>
      <c r="J24" s="101">
        <f>Data!J181</f>
        <v>0</v>
      </c>
      <c r="K24" s="107">
        <f t="shared" si="1"/>
        <v>0</v>
      </c>
      <c r="L24" s="101">
        <f>Data!K181</f>
        <v>0</v>
      </c>
      <c r="M24" s="107">
        <f t="shared" si="2"/>
        <v>0</v>
      </c>
      <c r="N24" s="101">
        <f>Data!L181</f>
        <v>0</v>
      </c>
      <c r="O24" s="107">
        <f t="shared" si="3"/>
        <v>0</v>
      </c>
      <c r="P24" s="241">
        <f>Data!M181</f>
        <v>0</v>
      </c>
      <c r="Q24" s="113">
        <f>Data!N181</f>
        <v>0</v>
      </c>
      <c r="R24" s="49">
        <f>Data!O181</f>
        <v>0</v>
      </c>
      <c r="S24" s="107">
        <f t="shared" si="4"/>
        <v>0</v>
      </c>
      <c r="T24" s="101">
        <f>Data!P181</f>
        <v>0</v>
      </c>
      <c r="U24" s="107">
        <f t="shared" si="5"/>
        <v>0</v>
      </c>
      <c r="V24" s="190">
        <f>Data!Q181</f>
        <v>0</v>
      </c>
      <c r="W24" s="107">
        <f t="shared" si="6"/>
        <v>0</v>
      </c>
      <c r="X24" s="101">
        <f>Data!R181</f>
        <v>0</v>
      </c>
      <c r="Y24" s="107">
        <f t="shared" si="7"/>
        <v>0</v>
      </c>
      <c r="Z24" s="241">
        <f>Data!S181</f>
        <v>0</v>
      </c>
      <c r="AA24" s="113">
        <f>Data!T181</f>
        <v>0</v>
      </c>
      <c r="AB24" s="108">
        <f>Data!U181</f>
        <v>0</v>
      </c>
      <c r="AC24" s="109">
        <f>Data!V181</f>
        <v>0</v>
      </c>
    </row>
    <row r="25" spans="2:29" s="17" customFormat="1" ht="21.75" customHeight="1" thickTop="1" thickBot="1" x14ac:dyDescent="0.3">
      <c r="B25" s="41" t="s">
        <v>153</v>
      </c>
      <c r="C25" s="41" t="s">
        <v>85</v>
      </c>
      <c r="D25" s="96">
        <v>2</v>
      </c>
      <c r="E25" s="41" t="s">
        <v>87</v>
      </c>
      <c r="F25" s="105">
        <f>Data!G182</f>
        <v>0</v>
      </c>
      <c r="G25" s="114">
        <f>Data!H182</f>
        <v>0</v>
      </c>
      <c r="H25" s="45">
        <f>Data!I182</f>
        <v>0</v>
      </c>
      <c r="I25" s="106">
        <f t="shared" si="0"/>
        <v>0</v>
      </c>
      <c r="J25" s="103">
        <f>Data!J182</f>
        <v>0</v>
      </c>
      <c r="K25" s="106">
        <f t="shared" si="1"/>
        <v>0</v>
      </c>
      <c r="L25" s="103">
        <f>Data!K182</f>
        <v>0</v>
      </c>
      <c r="M25" s="106">
        <f t="shared" si="2"/>
        <v>0</v>
      </c>
      <c r="N25" s="103">
        <f>Data!L182</f>
        <v>0</v>
      </c>
      <c r="O25" s="106">
        <f t="shared" si="3"/>
        <v>0</v>
      </c>
      <c r="P25" s="242">
        <f>Data!M182</f>
        <v>0</v>
      </c>
      <c r="Q25" s="114">
        <f>Data!N182</f>
        <v>0</v>
      </c>
      <c r="R25" s="45">
        <f>Data!O182</f>
        <v>0</v>
      </c>
      <c r="S25" s="106">
        <f t="shared" si="4"/>
        <v>0</v>
      </c>
      <c r="T25" s="103">
        <f>Data!P182</f>
        <v>0</v>
      </c>
      <c r="U25" s="106">
        <f t="shared" si="5"/>
        <v>0</v>
      </c>
      <c r="V25" s="192">
        <f>Data!Q182</f>
        <v>0</v>
      </c>
      <c r="W25" s="106">
        <f t="shared" si="6"/>
        <v>0</v>
      </c>
      <c r="X25" s="103">
        <f>Data!R182</f>
        <v>0</v>
      </c>
      <c r="Y25" s="106">
        <f t="shared" si="7"/>
        <v>0</v>
      </c>
      <c r="Z25" s="242">
        <f>Data!S182</f>
        <v>0</v>
      </c>
      <c r="AA25" s="114">
        <f>Data!T182</f>
        <v>0</v>
      </c>
      <c r="AB25" s="110">
        <f>Data!U182</f>
        <v>0</v>
      </c>
      <c r="AC25" s="111">
        <f>Data!V182</f>
        <v>0</v>
      </c>
    </row>
    <row r="26" spans="2:29" ht="15.75" thickTop="1" x14ac:dyDescent="0.25">
      <c r="B26" s="26"/>
      <c r="C26" s="26"/>
      <c r="D26" s="26"/>
      <c r="E26" s="26"/>
      <c r="F26" s="25"/>
      <c r="G26" s="25"/>
      <c r="H26" s="250"/>
      <c r="I26" s="25"/>
      <c r="J26" s="250"/>
      <c r="K26" s="25"/>
      <c r="L26" s="250"/>
      <c r="M26" s="25"/>
      <c r="N26" s="250"/>
      <c r="O26" s="25"/>
      <c r="P26" s="25"/>
      <c r="Q26" s="25"/>
      <c r="R26" s="250"/>
      <c r="S26" s="25"/>
      <c r="T26" s="250"/>
      <c r="U26" s="25"/>
      <c r="V26" s="250"/>
      <c r="W26" s="25"/>
      <c r="X26" s="250"/>
      <c r="Y26" s="25"/>
      <c r="Z26" s="25"/>
      <c r="AA26" s="25"/>
      <c r="AB26" s="25"/>
      <c r="AC26" s="25"/>
    </row>
    <row r="27" spans="2:29" ht="15" thickBot="1" x14ac:dyDescent="0.4">
      <c r="B27" s="26"/>
      <c r="C27" s="26"/>
      <c r="D27" s="26"/>
      <c r="E27" s="26"/>
      <c r="F27" s="25"/>
      <c r="G27" s="25"/>
      <c r="H27" s="250"/>
      <c r="I27" s="25"/>
      <c r="J27" s="250"/>
      <c r="K27" s="25"/>
      <c r="L27" s="250"/>
      <c r="M27" s="25"/>
      <c r="N27" s="250"/>
      <c r="O27" s="25"/>
      <c r="P27" s="25"/>
      <c r="Q27" s="25"/>
      <c r="R27" s="250"/>
      <c r="S27" s="25"/>
      <c r="T27" s="250"/>
      <c r="U27" s="25"/>
      <c r="V27" s="250"/>
      <c r="W27" s="25"/>
      <c r="X27" s="250"/>
      <c r="Y27" s="25"/>
      <c r="Z27" s="25"/>
      <c r="AA27" s="25"/>
      <c r="AB27" s="25"/>
      <c r="AC27" s="25"/>
    </row>
    <row r="28" spans="2:29" x14ac:dyDescent="0.35">
      <c r="B28" s="319" t="s">
        <v>186</v>
      </c>
      <c r="C28" s="320" t="s">
        <v>187</v>
      </c>
      <c r="D28" s="321"/>
      <c r="E28" s="322"/>
      <c r="F28" s="340" t="s">
        <v>178</v>
      </c>
      <c r="G28" s="317"/>
      <c r="H28" s="438"/>
      <c r="I28" s="439"/>
      <c r="J28" s="332" t="s">
        <v>184</v>
      </c>
      <c r="K28" s="333"/>
      <c r="L28" s="336" t="s">
        <v>184</v>
      </c>
      <c r="M28" s="337"/>
      <c r="N28" s="300" t="s">
        <v>184</v>
      </c>
      <c r="O28" s="301"/>
      <c r="P28" s="260"/>
      <c r="Q28" s="260"/>
      <c r="R28" s="438"/>
      <c r="S28" s="439"/>
      <c r="T28" s="332" t="s">
        <v>184</v>
      </c>
      <c r="U28" s="333"/>
      <c r="V28" s="336" t="s">
        <v>184</v>
      </c>
      <c r="W28" s="337"/>
      <c r="X28" s="300" t="s">
        <v>184</v>
      </c>
      <c r="Y28" s="301"/>
      <c r="Z28" s="262"/>
      <c r="AA28" s="262"/>
      <c r="AB28" s="316" t="s">
        <v>181</v>
      </c>
      <c r="AC28" s="317"/>
    </row>
    <row r="29" spans="2:29" x14ac:dyDescent="0.35">
      <c r="B29" s="319"/>
      <c r="C29" s="323"/>
      <c r="D29" s="324"/>
      <c r="E29" s="325"/>
      <c r="F29" s="314" t="s">
        <v>179</v>
      </c>
      <c r="G29" s="315"/>
      <c r="H29" s="440"/>
      <c r="I29" s="441"/>
      <c r="J29" s="334"/>
      <c r="K29" s="335"/>
      <c r="L29" s="338"/>
      <c r="M29" s="339"/>
      <c r="N29" s="302"/>
      <c r="O29" s="303"/>
      <c r="P29" s="261"/>
      <c r="Q29" s="261"/>
      <c r="R29" s="440"/>
      <c r="S29" s="441"/>
      <c r="T29" s="334"/>
      <c r="U29" s="335"/>
      <c r="V29" s="338"/>
      <c r="W29" s="339"/>
      <c r="X29" s="302"/>
      <c r="Y29" s="303"/>
      <c r="Z29" s="263"/>
      <c r="AA29" s="263"/>
      <c r="AB29" s="318" t="s">
        <v>182</v>
      </c>
      <c r="AC29" s="315"/>
    </row>
    <row r="30" spans="2:29" ht="15" thickBot="1" x14ac:dyDescent="0.4">
      <c r="B30" s="319"/>
      <c r="C30" s="326"/>
      <c r="D30" s="327"/>
      <c r="E30" s="328"/>
      <c r="F30" s="329" t="s">
        <v>180</v>
      </c>
      <c r="G30" s="330"/>
      <c r="H30" s="442"/>
      <c r="I30" s="299"/>
      <c r="J30" s="298" t="s">
        <v>185</v>
      </c>
      <c r="K30" s="299"/>
      <c r="L30" s="298" t="s">
        <v>185</v>
      </c>
      <c r="M30" s="299"/>
      <c r="N30" s="298" t="s">
        <v>185</v>
      </c>
      <c r="O30" s="299"/>
      <c r="P30" s="217"/>
      <c r="Q30" s="217"/>
      <c r="R30" s="442"/>
      <c r="S30" s="299"/>
      <c r="T30" s="298" t="s">
        <v>185</v>
      </c>
      <c r="U30" s="299"/>
      <c r="V30" s="298" t="s">
        <v>185</v>
      </c>
      <c r="W30" s="299"/>
      <c r="X30" s="298" t="s">
        <v>185</v>
      </c>
      <c r="Y30" s="299"/>
      <c r="Z30" s="243"/>
      <c r="AA30" s="243"/>
      <c r="AB30" s="331" t="s">
        <v>183</v>
      </c>
      <c r="AC30" s="330"/>
    </row>
    <row r="31" spans="2:29" x14ac:dyDescent="0.35">
      <c r="B31" s="27"/>
      <c r="C31" s="27"/>
      <c r="D31" s="27"/>
      <c r="E31" s="27"/>
      <c r="F31" s="28"/>
      <c r="G31" s="28"/>
      <c r="H31" s="251"/>
      <c r="I31" s="28"/>
      <c r="J31" s="251"/>
      <c r="K31" s="28"/>
      <c r="L31" s="251"/>
      <c r="M31" s="28"/>
      <c r="N31" s="251"/>
      <c r="O31" s="28"/>
      <c r="P31" s="28"/>
      <c r="Q31" s="28"/>
      <c r="R31" s="251"/>
      <c r="S31" s="28"/>
      <c r="T31" s="251"/>
      <c r="U31" s="28"/>
      <c r="V31" s="251"/>
      <c r="W31" s="28"/>
      <c r="X31" s="251"/>
      <c r="Y31" s="28"/>
      <c r="Z31" s="28"/>
      <c r="AA31" s="28"/>
      <c r="AB31" s="28"/>
      <c r="AC31" s="29"/>
    </row>
    <row r="32" spans="2:29" x14ac:dyDescent="0.35">
      <c r="B32" s="25"/>
      <c r="C32" s="25"/>
      <c r="D32" s="25"/>
      <c r="E32" s="25"/>
      <c r="F32" s="30">
        <v>10</v>
      </c>
      <c r="G32" s="30">
        <v>10</v>
      </c>
      <c r="H32" s="252">
        <v>10</v>
      </c>
      <c r="I32" s="30"/>
      <c r="J32" s="252">
        <v>10</v>
      </c>
      <c r="K32" s="30">
        <v>10</v>
      </c>
      <c r="L32" s="252">
        <v>10</v>
      </c>
      <c r="M32" s="30"/>
      <c r="N32" s="252"/>
      <c r="O32" s="30"/>
      <c r="P32" s="30"/>
      <c r="Q32" s="30"/>
      <c r="R32" s="252"/>
      <c r="S32" s="30"/>
      <c r="T32" s="252"/>
      <c r="U32" s="30"/>
      <c r="V32" s="252"/>
      <c r="W32" s="30"/>
      <c r="X32" s="252"/>
      <c r="Y32" s="30"/>
      <c r="Z32" s="30"/>
      <c r="AA32" s="30"/>
      <c r="AB32" s="30"/>
      <c r="AC32" s="25"/>
    </row>
    <row r="33" spans="2:29" x14ac:dyDescent="0.35">
      <c r="B33" s="26" t="s">
        <v>80</v>
      </c>
      <c r="C33" s="26"/>
      <c r="D33" s="26"/>
      <c r="E33" s="26"/>
      <c r="F33" s="31"/>
      <c r="G33" s="25"/>
      <c r="H33" s="250"/>
      <c r="I33" s="25"/>
      <c r="J33" s="250"/>
      <c r="K33" s="25"/>
      <c r="L33" s="250"/>
      <c r="M33" s="25"/>
      <c r="N33" s="250"/>
      <c r="O33" s="25"/>
      <c r="P33" s="25"/>
      <c r="Q33" s="25"/>
      <c r="R33" s="250"/>
      <c r="S33" s="25"/>
      <c r="T33" s="250"/>
      <c r="U33" s="25"/>
      <c r="V33" s="250"/>
      <c r="W33" s="25"/>
      <c r="X33" s="250"/>
      <c r="Y33" s="25"/>
      <c r="Z33" s="25"/>
      <c r="AA33" s="25"/>
      <c r="AB33" s="25"/>
      <c r="AC33" s="25"/>
    </row>
    <row r="34" spans="2:29" x14ac:dyDescent="0.35">
      <c r="B34" s="32" t="s">
        <v>81</v>
      </c>
      <c r="C34" s="32"/>
      <c r="D34" s="32"/>
      <c r="E34" s="32"/>
      <c r="F34" s="25"/>
      <c r="G34" s="25"/>
      <c r="H34" s="250"/>
      <c r="I34" s="25"/>
      <c r="J34" s="250"/>
      <c r="K34" s="25"/>
      <c r="L34" s="250"/>
      <c r="M34" s="25"/>
      <c r="N34" s="250"/>
      <c r="O34" s="25"/>
      <c r="P34" s="25"/>
      <c r="Q34" s="25"/>
      <c r="R34" s="250"/>
      <c r="S34" s="25"/>
      <c r="T34" s="250"/>
      <c r="U34" s="25"/>
      <c r="V34" s="250"/>
      <c r="W34" s="25"/>
      <c r="X34" s="250"/>
      <c r="Y34" s="25"/>
      <c r="Z34" s="25"/>
      <c r="AA34" s="25"/>
      <c r="AB34" s="25"/>
      <c r="AC34" s="25"/>
    </row>
    <row r="35" spans="2:29" x14ac:dyDescent="0.35">
      <c r="B35" s="33"/>
      <c r="C35" s="33"/>
      <c r="D35" s="33"/>
      <c r="E35" s="33"/>
      <c r="F35" s="25"/>
      <c r="G35" s="25"/>
      <c r="H35" s="250"/>
      <c r="I35" s="25"/>
      <c r="J35" s="250"/>
      <c r="K35" s="25"/>
      <c r="L35" s="250"/>
      <c r="M35" s="25"/>
      <c r="N35" s="250"/>
      <c r="O35" s="25"/>
      <c r="P35" s="25"/>
      <c r="Q35" s="25"/>
      <c r="R35" s="250"/>
      <c r="S35" s="25"/>
      <c r="T35" s="250"/>
      <c r="U35" s="25"/>
      <c r="V35" s="250"/>
      <c r="W35" s="25"/>
      <c r="X35" s="250"/>
      <c r="Y35" s="25"/>
      <c r="Z35" s="25"/>
      <c r="AA35" s="25"/>
      <c r="AB35" s="25"/>
      <c r="AC35" s="25"/>
    </row>
    <row r="36" spans="2:29" x14ac:dyDescent="0.35"/>
    <row r="37" spans="2:29" x14ac:dyDescent="0.35"/>
    <row r="38" spans="2:29" hidden="1" x14ac:dyDescent="0.35"/>
    <row r="39" spans="2:29" hidden="1" x14ac:dyDescent="0.35"/>
    <row r="40" spans="2:29" hidden="1" x14ac:dyDescent="0.35"/>
    <row r="41" spans="2:29" hidden="1" x14ac:dyDescent="0.35"/>
    <row r="42" spans="2:29" hidden="1" x14ac:dyDescent="0.35"/>
    <row r="43" spans="2:29" hidden="1" x14ac:dyDescent="0.35"/>
    <row r="44" spans="2:29" hidden="1" x14ac:dyDescent="0.35"/>
    <row r="45" spans="2:29" hidden="1" x14ac:dyDescent="0.35"/>
    <row r="46" spans="2:29" hidden="1" x14ac:dyDescent="0.35"/>
    <row r="47" spans="2:29" hidden="1" x14ac:dyDescent="0.35"/>
    <row r="48" spans="2:29" hidden="1" x14ac:dyDescent="0.35"/>
    <row r="49" hidden="1" x14ac:dyDescent="0.35"/>
    <row r="50" hidden="1" x14ac:dyDescent="0.35"/>
    <row r="51" hidden="1" x14ac:dyDescent="0.35"/>
    <row r="52" hidden="1" x14ac:dyDescent="0.35"/>
    <row r="53" hidden="1" x14ac:dyDescent="0.35"/>
    <row r="54" hidden="1" x14ac:dyDescent="0.35"/>
    <row r="55" hidden="1" x14ac:dyDescent="0.35"/>
    <row r="56" hidden="1" x14ac:dyDescent="0.35"/>
    <row r="57" hidden="1" x14ac:dyDescent="0.35"/>
    <row r="58" hidden="1" x14ac:dyDescent="0.35"/>
    <row r="59" hidden="1" x14ac:dyDescent="0.35"/>
    <row r="60" hidden="1" x14ac:dyDescent="0.35"/>
    <row r="61" hidden="1" x14ac:dyDescent="0.35"/>
    <row r="62" hidden="1" x14ac:dyDescent="0.35"/>
    <row r="63" ht="14.5" customHeight="1" x14ac:dyDescent="0.35"/>
  </sheetData>
  <mergeCells count="45">
    <mergeCell ref="AB5:AC5"/>
    <mergeCell ref="F6:F7"/>
    <mergeCell ref="G6:G7"/>
    <mergeCell ref="H6:Q6"/>
    <mergeCell ref="R6:AA6"/>
    <mergeCell ref="AB6:AB7"/>
    <mergeCell ref="AC6:AC7"/>
    <mergeCell ref="H7:I7"/>
    <mergeCell ref="J7:K7"/>
    <mergeCell ref="L7:M7"/>
    <mergeCell ref="F5:G5"/>
    <mergeCell ref="H5:AA5"/>
    <mergeCell ref="N7:O7"/>
    <mergeCell ref="R7:S7"/>
    <mergeCell ref="T7:U7"/>
    <mergeCell ref="V7:W7"/>
    <mergeCell ref="X7:Y7"/>
    <mergeCell ref="B28:B30"/>
    <mergeCell ref="C28:E30"/>
    <mergeCell ref="F28:G28"/>
    <mergeCell ref="H28:I29"/>
    <mergeCell ref="J28:K29"/>
    <mergeCell ref="L28:M29"/>
    <mergeCell ref="N28:O29"/>
    <mergeCell ref="R28:S29"/>
    <mergeCell ref="T28:U29"/>
    <mergeCell ref="B5:B7"/>
    <mergeCell ref="C5:C7"/>
    <mergeCell ref="D5:D7"/>
    <mergeCell ref="E5:E7"/>
    <mergeCell ref="F30:G30"/>
    <mergeCell ref="H30:I30"/>
    <mergeCell ref="AB28:AC28"/>
    <mergeCell ref="F29:G29"/>
    <mergeCell ref="AB29:AC29"/>
    <mergeCell ref="R30:S30"/>
    <mergeCell ref="T30:U30"/>
    <mergeCell ref="V30:W30"/>
    <mergeCell ref="X30:Y30"/>
    <mergeCell ref="AB30:AC30"/>
    <mergeCell ref="J30:K30"/>
    <mergeCell ref="L30:M30"/>
    <mergeCell ref="N30:O30"/>
    <mergeCell ref="V28:W29"/>
    <mergeCell ref="X28:Y29"/>
  </mergeCells>
  <conditionalFormatting sqref="F8:G25">
    <cfRule type="cellIs" dxfId="19" priority="2" operator="equal">
      <formula>0</formula>
    </cfRule>
    <cfRule type="containsText" dxfId="18" priority="10" operator="containsText" text="N/A">
      <formula>NOT(ISERROR(SEARCH("N/A",F8)))</formula>
    </cfRule>
    <cfRule type="cellIs" dxfId="17" priority="17" operator="lessThan">
      <formula>13</formula>
    </cfRule>
    <cfRule type="cellIs" dxfId="16" priority="18" operator="between">
      <formula>13</formula>
      <formula>18</formula>
    </cfRule>
    <cfRule type="cellIs" dxfId="15" priority="19" operator="greaterThan">
      <formula>18</formula>
    </cfRule>
    <cfRule type="cellIs" dxfId="14" priority="20" operator="greaterThan">
      <formula>18</formula>
    </cfRule>
  </conditionalFormatting>
  <conditionalFormatting sqref="K8:K25 U8:U25">
    <cfRule type="cellIs" dxfId="13" priority="16" operator="greaterThan">
      <formula>0.5</formula>
    </cfRule>
  </conditionalFormatting>
  <conditionalFormatting sqref="W8:W25 M8:M25">
    <cfRule type="cellIs" dxfId="12" priority="15" operator="greaterThan">
      <formula>0.5</formula>
    </cfRule>
  </conditionalFormatting>
  <conditionalFormatting sqref="O8:O25 Y8:Y25">
    <cfRule type="cellIs" dxfId="11" priority="14" operator="greaterThan">
      <formula>0.5</formula>
    </cfRule>
  </conditionalFormatting>
  <conditionalFormatting sqref="AB8:AC25">
    <cfRule type="cellIs" dxfId="10" priority="1" operator="equal">
      <formula>0</formula>
    </cfRule>
    <cfRule type="cellIs" dxfId="9" priority="11" operator="lessThan">
      <formula>0.1</formula>
    </cfRule>
    <cfRule type="cellIs" dxfId="8" priority="12" operator="between">
      <formula>0.1</formula>
      <formula>0.19</formula>
    </cfRule>
    <cfRule type="cellIs" dxfId="7" priority="13" operator="greaterThan">
      <formula>0.2</formula>
    </cfRule>
  </conditionalFormatting>
  <conditionalFormatting sqref="J8:J25">
    <cfRule type="expression" dxfId="6" priority="9">
      <formula>($J8/$P8*100)&gt;49.49</formula>
    </cfRule>
  </conditionalFormatting>
  <conditionalFormatting sqref="L8:L25">
    <cfRule type="expression" dxfId="5" priority="8">
      <formula>($L8/$P8*100)&gt;49.49</formula>
    </cfRule>
  </conditionalFormatting>
  <conditionalFormatting sqref="N8:N25">
    <cfRule type="expression" dxfId="4" priority="7">
      <formula>($N8/$P8*100)&gt;49.49</formula>
    </cfRule>
  </conditionalFormatting>
  <conditionalFormatting sqref="T8:T25">
    <cfRule type="expression" dxfId="3" priority="6">
      <formula>($T8/$Z8*100)&gt;49.49</formula>
    </cfRule>
  </conditionalFormatting>
  <conditionalFormatting sqref="V8:V25">
    <cfRule type="expression" dxfId="2" priority="5">
      <formula>($V8/$Z8*100)&gt;49.49</formula>
    </cfRule>
  </conditionalFormatting>
  <conditionalFormatting sqref="X8:X25">
    <cfRule type="expression" dxfId="1" priority="4">
      <formula>($X8/$Z8*100)&gt;49.49</formula>
    </cfRule>
  </conditionalFormatting>
  <conditionalFormatting sqref="L9">
    <cfRule type="expression" dxfId="0" priority="3">
      <formula>"$M$9=&gt;.499"</formula>
    </cfRule>
  </conditionalFormatting>
  <hyperlinks>
    <hyperlink ref="C28:E30" location="Sheet1!A1" display="For more information on rag ratings please click here"/>
    <hyperlink ref="B3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84"/>
  <sheetViews>
    <sheetView topLeftCell="A111" zoomScale="74" zoomScaleNormal="74" workbookViewId="0">
      <selection activeCell="I146" sqref="I146:K146"/>
    </sheetView>
  </sheetViews>
  <sheetFormatPr defaultColWidth="13.26953125" defaultRowHeight="14.5" x14ac:dyDescent="0.35"/>
  <cols>
    <col min="1" max="1" width="13.26953125" style="2"/>
    <col min="2" max="2" width="28.81640625" style="2" customWidth="1"/>
    <col min="3" max="3" width="14.54296875" style="2" customWidth="1"/>
    <col min="4" max="4" width="13.26953125" style="2"/>
    <col min="5" max="5" width="30.1796875" style="2" customWidth="1"/>
    <col min="6" max="16384" width="13.26953125" style="2"/>
  </cols>
  <sheetData>
    <row r="1" spans="1:22" s="12" customFormat="1" ht="27.75" customHeight="1" x14ac:dyDescent="0.35">
      <c r="A1" s="12" t="s">
        <v>44</v>
      </c>
    </row>
    <row r="2" spans="1:22" s="56" customFormat="1" ht="21" x14ac:dyDescent="0.35">
      <c r="A2" s="87" t="s">
        <v>162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</row>
    <row r="3" spans="1:22" x14ac:dyDescent="0.35"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  <c r="P3" s="2">
        <v>16</v>
      </c>
      <c r="Q3" s="2">
        <v>17</v>
      </c>
      <c r="R3" s="2">
        <v>18</v>
      </c>
      <c r="S3" s="2">
        <v>19</v>
      </c>
      <c r="T3" s="2">
        <v>20</v>
      </c>
      <c r="U3" s="2">
        <v>21</v>
      </c>
      <c r="V3" s="2">
        <v>22</v>
      </c>
    </row>
    <row r="4" spans="1:22" s="1" customFormat="1" ht="45.75" customHeight="1" x14ac:dyDescent="0.35">
      <c r="A4" s="34"/>
      <c r="B4" s="184"/>
      <c r="C4" s="443" t="s">
        <v>222</v>
      </c>
      <c r="D4" s="443" t="s">
        <v>223</v>
      </c>
      <c r="E4" s="443" t="s">
        <v>1</v>
      </c>
      <c r="F4" s="443" t="s">
        <v>224</v>
      </c>
      <c r="G4" s="443" t="s">
        <v>114</v>
      </c>
      <c r="H4" s="443"/>
      <c r="I4" s="443" t="s">
        <v>115</v>
      </c>
      <c r="J4" s="443"/>
      <c r="K4" s="443"/>
      <c r="L4" s="443"/>
      <c r="M4" s="443"/>
      <c r="N4" s="443"/>
      <c r="O4" s="443"/>
      <c r="P4" s="443"/>
      <c r="Q4" s="443"/>
      <c r="R4" s="443"/>
      <c r="S4" s="443"/>
      <c r="T4" s="443"/>
      <c r="U4" s="443" t="s">
        <v>113</v>
      </c>
      <c r="V4" s="443"/>
    </row>
    <row r="5" spans="1:22" s="1" customFormat="1" ht="24.75" customHeight="1" x14ac:dyDescent="0.35">
      <c r="A5" s="34"/>
      <c r="B5" s="184"/>
      <c r="C5" s="443"/>
      <c r="D5" s="443"/>
      <c r="E5" s="443"/>
      <c r="F5" s="443"/>
      <c r="G5" s="443" t="s">
        <v>3</v>
      </c>
      <c r="H5" s="443" t="s">
        <v>4</v>
      </c>
      <c r="I5" s="443" t="s">
        <v>3</v>
      </c>
      <c r="J5" s="443"/>
      <c r="K5" s="443"/>
      <c r="L5" s="443"/>
      <c r="M5" s="443"/>
      <c r="N5" s="443"/>
      <c r="O5" s="443" t="s">
        <v>112</v>
      </c>
      <c r="P5" s="443"/>
      <c r="Q5" s="443"/>
      <c r="R5" s="443"/>
      <c r="S5" s="443"/>
      <c r="T5" s="443"/>
      <c r="U5" s="443" t="s">
        <v>3</v>
      </c>
      <c r="V5" s="443" t="s">
        <v>112</v>
      </c>
    </row>
    <row r="6" spans="1:22" s="34" customFormat="1" ht="27.75" customHeight="1" x14ac:dyDescent="0.35">
      <c r="B6" s="184"/>
      <c r="C6" s="443"/>
      <c r="D6" s="443"/>
      <c r="E6" s="443"/>
      <c r="F6" s="443"/>
      <c r="G6" s="443"/>
      <c r="H6" s="443"/>
      <c r="I6" s="184" t="s">
        <v>225</v>
      </c>
      <c r="J6" s="34" t="s">
        <v>108</v>
      </c>
      <c r="K6" s="34" t="s">
        <v>109</v>
      </c>
      <c r="L6" s="57" t="s">
        <v>110</v>
      </c>
      <c r="M6" s="34" t="s">
        <v>226</v>
      </c>
      <c r="N6" s="184" t="s">
        <v>227</v>
      </c>
      <c r="O6" s="184" t="s">
        <v>225</v>
      </c>
      <c r="P6" s="34" t="s">
        <v>108</v>
      </c>
      <c r="Q6" s="34" t="s">
        <v>109</v>
      </c>
      <c r="R6" s="57" t="s">
        <v>110</v>
      </c>
      <c r="S6" s="34" t="s">
        <v>226</v>
      </c>
      <c r="T6" s="184" t="s">
        <v>228</v>
      </c>
      <c r="U6" s="443"/>
      <c r="V6" s="443"/>
    </row>
    <row r="7" spans="1:22" s="55" customFormat="1" ht="18" customHeight="1" x14ac:dyDescent="0.35">
      <c r="A7" s="55">
        <v>1</v>
      </c>
      <c r="B7" s="237" t="s">
        <v>130</v>
      </c>
      <c r="D7" s="184"/>
      <c r="E7" s="85"/>
      <c r="F7" s="59"/>
      <c r="I7" s="184"/>
      <c r="L7" s="57"/>
      <c r="M7" s="182"/>
      <c r="N7" s="182"/>
      <c r="O7" s="182"/>
      <c r="R7" s="57"/>
      <c r="S7" s="182"/>
      <c r="T7" s="182"/>
      <c r="U7" s="71"/>
      <c r="V7" s="71"/>
    </row>
    <row r="8" spans="1:22" s="55" customFormat="1" ht="18" customHeight="1" x14ac:dyDescent="0.35">
      <c r="A8" s="55">
        <v>2</v>
      </c>
      <c r="B8" s="237" t="s">
        <v>136</v>
      </c>
      <c r="D8" s="184"/>
      <c r="E8" s="85"/>
      <c r="F8" s="59"/>
      <c r="I8" s="184"/>
      <c r="L8" s="57"/>
      <c r="M8" s="182"/>
      <c r="N8" s="182"/>
      <c r="O8" s="182"/>
      <c r="R8" s="57"/>
      <c r="S8" s="182"/>
      <c r="T8" s="182"/>
      <c r="U8" s="71"/>
      <c r="V8" s="71"/>
    </row>
    <row r="9" spans="1:22" s="55" customFormat="1" ht="18" customHeight="1" x14ac:dyDescent="0.35">
      <c r="A9" s="55">
        <v>3</v>
      </c>
      <c r="B9" s="237" t="s">
        <v>134</v>
      </c>
      <c r="D9" s="184"/>
      <c r="E9" s="85"/>
      <c r="F9" s="59"/>
      <c r="I9" s="184"/>
      <c r="L9" s="57"/>
      <c r="M9" s="182"/>
      <c r="N9" s="182"/>
      <c r="O9" s="182"/>
      <c r="R9" s="57"/>
      <c r="S9" s="182"/>
      <c r="T9" s="182"/>
      <c r="U9" s="71"/>
      <c r="V9" s="71"/>
    </row>
    <row r="10" spans="1:22" s="55" customFormat="1" ht="18" customHeight="1" x14ac:dyDescent="0.35">
      <c r="A10" s="55">
        <v>4</v>
      </c>
      <c r="B10" s="237" t="s">
        <v>132</v>
      </c>
      <c r="D10" s="184"/>
      <c r="E10" s="85"/>
      <c r="F10" s="59"/>
      <c r="I10" s="184"/>
      <c r="L10" s="57"/>
      <c r="M10" s="182"/>
      <c r="N10" s="182"/>
      <c r="O10" s="182"/>
      <c r="R10" s="57"/>
      <c r="S10" s="182"/>
      <c r="T10" s="182"/>
      <c r="U10" s="71"/>
      <c r="V10" s="71"/>
    </row>
    <row r="11" spans="1:22" s="55" customFormat="1" ht="18" customHeight="1" x14ac:dyDescent="0.35">
      <c r="A11" s="55">
        <v>5</v>
      </c>
      <c r="B11" s="237" t="s">
        <v>147</v>
      </c>
      <c r="D11" s="184"/>
      <c r="E11" s="85"/>
      <c r="F11" s="59"/>
      <c r="I11" s="184"/>
      <c r="L11" s="57"/>
      <c r="M11" s="182"/>
      <c r="N11" s="182"/>
      <c r="O11" s="182"/>
      <c r="R11" s="57"/>
      <c r="S11" s="182"/>
      <c r="T11" s="182"/>
      <c r="U11" s="71"/>
      <c r="V11" s="71"/>
    </row>
    <row r="12" spans="1:22" s="55" customFormat="1" ht="18" customHeight="1" x14ac:dyDescent="0.35">
      <c r="A12" s="55">
        <v>6</v>
      </c>
      <c r="B12" s="237" t="s">
        <v>135</v>
      </c>
      <c r="D12" s="184"/>
      <c r="E12" s="85"/>
      <c r="F12" s="59"/>
      <c r="I12" s="184"/>
      <c r="L12" s="57"/>
      <c r="M12" s="182"/>
      <c r="N12" s="182"/>
      <c r="O12" s="182"/>
      <c r="R12" s="57"/>
      <c r="S12" s="182"/>
      <c r="T12" s="182"/>
      <c r="U12" s="71"/>
      <c r="V12" s="71"/>
    </row>
    <row r="13" spans="1:22" s="55" customFormat="1" ht="18" customHeight="1" x14ac:dyDescent="0.35">
      <c r="A13" s="55">
        <v>7</v>
      </c>
      <c r="B13" s="237" t="s">
        <v>142</v>
      </c>
      <c r="D13" s="184"/>
      <c r="E13" s="85"/>
      <c r="F13" s="59"/>
      <c r="I13" s="184"/>
      <c r="L13" s="57"/>
      <c r="M13" s="182"/>
      <c r="N13" s="182"/>
      <c r="O13" s="182"/>
      <c r="R13" s="57"/>
      <c r="S13" s="182"/>
      <c r="T13" s="182"/>
      <c r="U13" s="71"/>
      <c r="V13" s="71"/>
    </row>
    <row r="14" spans="1:22" s="55" customFormat="1" ht="18" customHeight="1" x14ac:dyDescent="0.35">
      <c r="A14" s="55">
        <v>8</v>
      </c>
      <c r="B14" s="237" t="s">
        <v>148</v>
      </c>
      <c r="D14" s="184"/>
      <c r="E14" s="85"/>
      <c r="F14" s="59"/>
      <c r="I14" s="184"/>
      <c r="L14" s="57"/>
      <c r="M14" s="182"/>
      <c r="N14" s="182"/>
      <c r="O14" s="182"/>
      <c r="R14" s="57"/>
      <c r="S14" s="182"/>
      <c r="T14" s="182"/>
      <c r="U14" s="71"/>
      <c r="V14" s="71"/>
    </row>
    <row r="15" spans="1:22" s="55" customFormat="1" ht="18" customHeight="1" x14ac:dyDescent="0.35">
      <c r="A15" s="55">
        <v>9</v>
      </c>
      <c r="B15" s="237" t="s">
        <v>149</v>
      </c>
      <c r="D15" s="184"/>
      <c r="E15" s="85"/>
      <c r="F15" s="59"/>
      <c r="I15" s="184"/>
      <c r="L15" s="57"/>
      <c r="M15" s="182"/>
      <c r="N15" s="182"/>
      <c r="O15" s="182"/>
      <c r="R15" s="57"/>
      <c r="S15" s="182"/>
      <c r="T15" s="182"/>
      <c r="U15" s="71"/>
      <c r="V15" s="71"/>
    </row>
    <row r="16" spans="1:22" s="55" customFormat="1" ht="18" customHeight="1" x14ac:dyDescent="0.35">
      <c r="A16" s="55">
        <v>10</v>
      </c>
      <c r="B16" s="237" t="s">
        <v>131</v>
      </c>
      <c r="D16" s="184"/>
      <c r="E16" s="85"/>
      <c r="F16" s="59"/>
      <c r="I16" s="184"/>
      <c r="L16" s="57"/>
      <c r="M16" s="182"/>
      <c r="N16" s="182"/>
      <c r="O16" s="182"/>
      <c r="R16" s="57"/>
      <c r="S16" s="182"/>
      <c r="T16" s="182"/>
      <c r="U16" s="71"/>
      <c r="V16" s="71"/>
    </row>
    <row r="17" spans="1:22" s="55" customFormat="1" ht="18" customHeight="1" x14ac:dyDescent="0.35">
      <c r="A17" s="55">
        <v>11</v>
      </c>
      <c r="B17" s="237" t="s">
        <v>150</v>
      </c>
      <c r="D17" s="184"/>
      <c r="E17" s="85"/>
      <c r="F17" s="59"/>
      <c r="I17" s="184"/>
      <c r="L17" s="57"/>
      <c r="M17" s="182"/>
      <c r="N17" s="182"/>
      <c r="O17" s="182"/>
      <c r="R17" s="57"/>
      <c r="S17" s="182"/>
      <c r="T17" s="182"/>
      <c r="U17" s="71"/>
      <c r="V17" s="71"/>
    </row>
    <row r="18" spans="1:22" s="55" customFormat="1" ht="18" customHeight="1" x14ac:dyDescent="0.35">
      <c r="A18" s="55">
        <v>12</v>
      </c>
      <c r="B18" s="237" t="s">
        <v>145</v>
      </c>
      <c r="D18" s="184"/>
      <c r="E18" s="85"/>
      <c r="F18" s="59"/>
      <c r="I18" s="184"/>
      <c r="L18" s="57"/>
      <c r="M18" s="182"/>
      <c r="N18" s="182"/>
      <c r="O18" s="182"/>
      <c r="R18" s="57"/>
      <c r="S18" s="182"/>
      <c r="T18" s="182"/>
      <c r="U18" s="71"/>
      <c r="V18" s="71"/>
    </row>
    <row r="19" spans="1:22" s="55" customFormat="1" ht="18" customHeight="1" x14ac:dyDescent="0.35">
      <c r="A19" s="55">
        <v>13</v>
      </c>
      <c r="B19" s="237" t="s">
        <v>141</v>
      </c>
      <c r="D19" s="184"/>
      <c r="E19" s="85"/>
      <c r="F19" s="59"/>
      <c r="I19" s="184"/>
      <c r="L19" s="57"/>
      <c r="M19" s="182"/>
      <c r="N19" s="182"/>
      <c r="O19" s="182"/>
      <c r="R19" s="57"/>
      <c r="S19" s="182"/>
      <c r="T19" s="182"/>
      <c r="U19" s="71"/>
      <c r="V19" s="71"/>
    </row>
    <row r="20" spans="1:22" s="55" customFormat="1" ht="18" customHeight="1" x14ac:dyDescent="0.35">
      <c r="A20" s="55">
        <v>14</v>
      </c>
      <c r="B20" s="237" t="s">
        <v>151</v>
      </c>
      <c r="D20" s="184"/>
      <c r="E20" s="85"/>
      <c r="F20" s="59"/>
      <c r="I20" s="184"/>
      <c r="L20" s="57"/>
      <c r="M20" s="182"/>
      <c r="N20" s="182"/>
      <c r="O20" s="182"/>
      <c r="R20" s="57"/>
      <c r="S20" s="182"/>
      <c r="T20" s="182"/>
      <c r="U20" s="71"/>
      <c r="V20" s="71"/>
    </row>
    <row r="21" spans="1:22" s="55" customFormat="1" ht="18" customHeight="1" x14ac:dyDescent="0.35">
      <c r="A21" s="55">
        <v>15</v>
      </c>
      <c r="B21" s="237" t="s">
        <v>137</v>
      </c>
      <c r="D21" s="184"/>
      <c r="E21" s="85"/>
      <c r="F21" s="59"/>
      <c r="I21" s="184"/>
      <c r="L21" s="57"/>
      <c r="M21" s="182"/>
      <c r="N21" s="182"/>
      <c r="O21" s="182"/>
      <c r="R21" s="57"/>
      <c r="S21" s="182"/>
      <c r="T21" s="182"/>
      <c r="U21" s="71"/>
      <c r="V21" s="71"/>
    </row>
    <row r="22" spans="1:22" s="55" customFormat="1" ht="18" customHeight="1" x14ac:dyDescent="0.35">
      <c r="A22" s="55">
        <v>16</v>
      </c>
      <c r="B22" s="237" t="s">
        <v>138</v>
      </c>
      <c r="D22" s="184"/>
      <c r="E22" s="85"/>
      <c r="F22" s="59"/>
      <c r="G22" s="60"/>
      <c r="H22" s="60"/>
      <c r="I22" s="60"/>
      <c r="J22" s="60"/>
      <c r="K22" s="60"/>
      <c r="L22" s="61"/>
      <c r="M22" s="86"/>
      <c r="N22" s="86"/>
      <c r="O22" s="86"/>
      <c r="P22" s="60"/>
      <c r="Q22" s="60"/>
      <c r="R22" s="61"/>
      <c r="S22" s="86"/>
      <c r="T22" s="86"/>
      <c r="U22" s="71"/>
      <c r="V22" s="71"/>
    </row>
    <row r="23" spans="1:22" s="74" customFormat="1" ht="18" customHeight="1" x14ac:dyDescent="0.35">
      <c r="A23" s="74">
        <v>17</v>
      </c>
      <c r="B23" s="237" t="s">
        <v>152</v>
      </c>
      <c r="D23" s="184"/>
      <c r="E23" s="85"/>
      <c r="F23" s="59"/>
      <c r="G23" s="60"/>
      <c r="H23" s="60"/>
      <c r="I23" s="60"/>
      <c r="J23" s="60"/>
      <c r="K23" s="60"/>
      <c r="L23" s="61"/>
      <c r="M23" s="86"/>
      <c r="N23" s="86"/>
      <c r="O23" s="86"/>
      <c r="P23" s="60"/>
      <c r="Q23" s="60"/>
      <c r="R23" s="61"/>
      <c r="S23" s="86"/>
      <c r="T23" s="86"/>
      <c r="U23" s="71"/>
      <c r="V23" s="71"/>
    </row>
    <row r="24" spans="1:22" s="55" customFormat="1" ht="18" customHeight="1" x14ac:dyDescent="0.35">
      <c r="A24" s="74">
        <v>18</v>
      </c>
      <c r="B24" s="237" t="s">
        <v>153</v>
      </c>
      <c r="D24" s="184"/>
      <c r="E24" s="85"/>
      <c r="F24" s="59"/>
      <c r="G24" s="60"/>
      <c r="H24" s="60"/>
      <c r="I24" s="60"/>
      <c r="J24" s="60"/>
      <c r="K24" s="60"/>
      <c r="L24" s="61"/>
      <c r="M24" s="86"/>
      <c r="N24" s="86"/>
      <c r="O24" s="86"/>
      <c r="P24" s="60"/>
      <c r="Q24" s="60"/>
      <c r="R24" s="61"/>
      <c r="S24" s="86"/>
      <c r="T24" s="86"/>
      <c r="U24" s="71"/>
      <c r="V24" s="71"/>
    </row>
    <row r="25" spans="1:22" s="67" customFormat="1" ht="18" customHeight="1" x14ac:dyDescent="0.35">
      <c r="A25" s="184">
        <v>20</v>
      </c>
      <c r="B25" s="184"/>
      <c r="D25" s="184"/>
      <c r="E25" s="84">
        <f>VLOOKUP(Control!$B$19,Q1_Adult,Data!E3,FALSE)</f>
        <v>0</v>
      </c>
      <c r="F25" s="84">
        <f>VLOOKUP(Control!$B$19,Q1_Adult,Data!F3,FALSE)</f>
        <v>0</v>
      </c>
      <c r="G25" s="84">
        <f>VLOOKUP(Control!$B$19,Q1_Adult,Data!G3,FALSE)</f>
        <v>0</v>
      </c>
      <c r="H25" s="84">
        <f>VLOOKUP(Control!$B$19,Q1_Adult,Data!H3,FALSE)</f>
        <v>0</v>
      </c>
      <c r="I25" s="84">
        <f>VLOOKUP(Control!$B$19,Q1_Adult,Data!I3,FALSE)</f>
        <v>0</v>
      </c>
      <c r="J25" s="84">
        <f>VLOOKUP(Control!$B$19,Q1_Adult,Data!J3,FALSE)</f>
        <v>0</v>
      </c>
      <c r="K25" s="84">
        <f>VLOOKUP(Control!$B$19,Q1_Adult,Data!K3,FALSE)</f>
        <v>0</v>
      </c>
      <c r="L25" s="84">
        <f>VLOOKUP(Control!$B$19,Q1_Adult,Data!L3,FALSE)</f>
        <v>0</v>
      </c>
      <c r="M25" s="84">
        <f>VLOOKUP(Control!$B$19,Q1_Adult,Data!M3,FALSE)</f>
        <v>0</v>
      </c>
      <c r="N25" s="84">
        <f>VLOOKUP(Control!$B$19,Q1_Adult,Data!N3,FALSE)</f>
        <v>0</v>
      </c>
      <c r="O25" s="84">
        <f>VLOOKUP(Control!$B$19,Q1_Adult,Data!O3,FALSE)</f>
        <v>0</v>
      </c>
      <c r="P25" s="84">
        <f>VLOOKUP(Control!$B$19,Q1_Adult,Data!P3,FALSE)</f>
        <v>0</v>
      </c>
      <c r="Q25" s="84">
        <f>VLOOKUP(Control!$B$19,Q1_Adult,Data!Q3,FALSE)</f>
        <v>0</v>
      </c>
      <c r="R25" s="84">
        <f>VLOOKUP(Control!$B$19,Q1_Adult,Data!R3,FALSE)</f>
        <v>0</v>
      </c>
      <c r="S25" s="84">
        <f>VLOOKUP(Control!$B$19,Q1_Adult,Data!S3,FALSE)</f>
        <v>0</v>
      </c>
      <c r="T25" s="84">
        <f>VLOOKUP(Control!$B$19,Q1_Adult,Data!T3,FALSE)</f>
        <v>0</v>
      </c>
      <c r="U25" s="233">
        <f>VLOOKUP(Control!$B$19,Q1_Adult,Data!U3,FALSE)</f>
        <v>0</v>
      </c>
      <c r="V25" s="233">
        <f>VLOOKUP(Control!$B$19,Q1_Adult,Data!V3,FALSE)</f>
        <v>0</v>
      </c>
    </row>
    <row r="26" spans="1:22" s="76" customFormat="1" ht="18" customHeight="1" x14ac:dyDescent="0.35">
      <c r="B26" s="182"/>
      <c r="D26" s="182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</row>
    <row r="27" spans="1:22" s="56" customFormat="1" ht="21" x14ac:dyDescent="0.35">
      <c r="A27" s="88" t="s">
        <v>163</v>
      </c>
      <c r="B27" s="88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</row>
    <row r="28" spans="1:22" s="76" customFormat="1" ht="18" customHeight="1" x14ac:dyDescent="0.35">
      <c r="A28" s="2"/>
      <c r="B28" s="2">
        <v>2</v>
      </c>
      <c r="C28" s="2">
        <v>3</v>
      </c>
      <c r="D28" s="2">
        <v>4</v>
      </c>
      <c r="E28" s="2">
        <v>5</v>
      </c>
      <c r="F28" s="2">
        <v>6</v>
      </c>
      <c r="G28" s="2">
        <v>7</v>
      </c>
      <c r="H28" s="2">
        <v>8</v>
      </c>
      <c r="I28" s="2">
        <v>9</v>
      </c>
      <c r="J28" s="2">
        <v>10</v>
      </c>
      <c r="K28" s="2">
        <v>11</v>
      </c>
      <c r="L28" s="2">
        <v>12</v>
      </c>
      <c r="M28" s="2">
        <v>13</v>
      </c>
      <c r="N28" s="2">
        <v>14</v>
      </c>
      <c r="O28" s="2">
        <v>15</v>
      </c>
      <c r="P28" s="2">
        <v>16</v>
      </c>
      <c r="Q28" s="2">
        <v>17</v>
      </c>
      <c r="R28" s="2">
        <v>18</v>
      </c>
      <c r="S28" s="2">
        <v>19</v>
      </c>
      <c r="T28" s="2">
        <v>20</v>
      </c>
      <c r="U28" s="2">
        <v>21</v>
      </c>
      <c r="V28" s="2">
        <v>22</v>
      </c>
    </row>
    <row r="29" spans="1:22" s="67" customFormat="1" ht="67.5" customHeight="1" x14ac:dyDescent="0.35">
      <c r="A29" s="184"/>
      <c r="B29" s="184"/>
      <c r="C29" s="443" t="s">
        <v>222</v>
      </c>
      <c r="D29" s="443" t="s">
        <v>223</v>
      </c>
      <c r="E29" s="443" t="s">
        <v>1</v>
      </c>
      <c r="F29" s="443" t="s">
        <v>224</v>
      </c>
      <c r="G29" s="443" t="s">
        <v>114</v>
      </c>
      <c r="H29" s="443"/>
      <c r="I29" s="443" t="s">
        <v>115</v>
      </c>
      <c r="J29" s="443"/>
      <c r="K29" s="443"/>
      <c r="L29" s="443"/>
      <c r="M29" s="443"/>
      <c r="N29" s="443"/>
      <c r="O29" s="443"/>
      <c r="P29" s="443"/>
      <c r="Q29" s="443"/>
      <c r="R29" s="443"/>
      <c r="S29" s="443"/>
      <c r="T29" s="443"/>
      <c r="U29" s="443" t="s">
        <v>113</v>
      </c>
      <c r="V29" s="443"/>
    </row>
    <row r="30" spans="1:22" s="67" customFormat="1" ht="18" customHeight="1" x14ac:dyDescent="0.35">
      <c r="A30" s="184"/>
      <c r="B30" s="184"/>
      <c r="C30" s="443"/>
      <c r="D30" s="443"/>
      <c r="E30" s="443"/>
      <c r="F30" s="443"/>
      <c r="G30" s="443" t="s">
        <v>3</v>
      </c>
      <c r="H30" s="443" t="s">
        <v>4</v>
      </c>
      <c r="I30" s="443" t="s">
        <v>3</v>
      </c>
      <c r="J30" s="443"/>
      <c r="K30" s="443"/>
      <c r="L30" s="443"/>
      <c r="M30" s="443"/>
      <c r="N30" s="443"/>
      <c r="O30" s="443" t="s">
        <v>112</v>
      </c>
      <c r="P30" s="443"/>
      <c r="Q30" s="443"/>
      <c r="R30" s="443"/>
      <c r="S30" s="443"/>
      <c r="T30" s="443"/>
      <c r="U30" s="443" t="s">
        <v>3</v>
      </c>
      <c r="V30" s="443" t="s">
        <v>112</v>
      </c>
    </row>
    <row r="31" spans="1:22" s="67" customFormat="1" ht="18" customHeight="1" x14ac:dyDescent="0.35">
      <c r="A31" s="184"/>
      <c r="B31" s="184"/>
      <c r="C31" s="443"/>
      <c r="D31" s="443"/>
      <c r="E31" s="443"/>
      <c r="F31" s="443"/>
      <c r="G31" s="443"/>
      <c r="H31" s="443"/>
      <c r="I31" s="184" t="s">
        <v>225</v>
      </c>
      <c r="J31" s="184" t="s">
        <v>108</v>
      </c>
      <c r="K31" s="184" t="s">
        <v>109</v>
      </c>
      <c r="L31" s="57" t="s">
        <v>110</v>
      </c>
      <c r="M31" s="184" t="s">
        <v>226</v>
      </c>
      <c r="N31" s="184" t="s">
        <v>227</v>
      </c>
      <c r="O31" s="184" t="s">
        <v>225</v>
      </c>
      <c r="P31" s="184" t="s">
        <v>108</v>
      </c>
      <c r="Q31" s="184" t="s">
        <v>109</v>
      </c>
      <c r="R31" s="57" t="s">
        <v>110</v>
      </c>
      <c r="S31" s="184" t="s">
        <v>226</v>
      </c>
      <c r="T31" s="184" t="s">
        <v>228</v>
      </c>
      <c r="U31" s="443"/>
      <c r="V31" s="443"/>
    </row>
    <row r="32" spans="1:22" s="55" customFormat="1" ht="18" customHeight="1" x14ac:dyDescent="0.35">
      <c r="A32" s="184">
        <v>1</v>
      </c>
      <c r="B32" s="237" t="s">
        <v>154</v>
      </c>
      <c r="C32" s="184"/>
      <c r="D32" s="184"/>
      <c r="E32" s="85"/>
      <c r="F32" s="59"/>
      <c r="G32" s="184"/>
      <c r="H32" s="184"/>
      <c r="I32" s="184"/>
      <c r="J32" s="184"/>
      <c r="K32" s="184"/>
      <c r="L32" s="57"/>
      <c r="M32" s="182"/>
      <c r="N32" s="182"/>
      <c r="O32" s="182"/>
      <c r="P32" s="184"/>
      <c r="Q32" s="184"/>
      <c r="R32" s="57"/>
      <c r="S32" s="182"/>
      <c r="T32" s="182"/>
      <c r="U32" s="71"/>
      <c r="V32" s="71"/>
    </row>
    <row r="33" spans="1:22" s="55" customFormat="1" ht="18" customHeight="1" x14ac:dyDescent="0.35">
      <c r="A33" s="184">
        <v>2</v>
      </c>
      <c r="B33" s="237" t="s">
        <v>144</v>
      </c>
      <c r="C33" s="184"/>
      <c r="D33" s="184"/>
      <c r="E33" s="85"/>
      <c r="F33" s="59"/>
      <c r="G33" s="184"/>
      <c r="H33" s="184"/>
      <c r="I33" s="184"/>
      <c r="J33" s="184"/>
      <c r="K33" s="184"/>
      <c r="L33" s="57"/>
      <c r="M33" s="182"/>
      <c r="N33" s="182"/>
      <c r="O33" s="182"/>
      <c r="P33" s="184"/>
      <c r="Q33" s="184"/>
      <c r="R33" s="57"/>
      <c r="S33" s="182"/>
      <c r="T33" s="182"/>
      <c r="U33" s="71"/>
      <c r="V33" s="71"/>
    </row>
    <row r="34" spans="1:22" s="55" customFormat="1" ht="18" customHeight="1" x14ac:dyDescent="0.35">
      <c r="A34" s="184">
        <v>3</v>
      </c>
      <c r="B34" s="237" t="s">
        <v>155</v>
      </c>
      <c r="C34" s="184"/>
      <c r="D34" s="184"/>
      <c r="E34" s="85"/>
      <c r="F34" s="59"/>
      <c r="G34" s="184"/>
      <c r="H34" s="184"/>
      <c r="I34" s="184"/>
      <c r="J34" s="184"/>
      <c r="K34" s="184"/>
      <c r="L34" s="57"/>
      <c r="M34" s="182"/>
      <c r="N34" s="182"/>
      <c r="O34" s="182"/>
      <c r="P34" s="184"/>
      <c r="Q34" s="184"/>
      <c r="R34" s="57"/>
      <c r="S34" s="182"/>
      <c r="T34" s="182"/>
      <c r="U34" s="71"/>
      <c r="V34" s="71"/>
    </row>
    <row r="35" spans="1:22" s="55" customFormat="1" ht="18" customHeight="1" x14ac:dyDescent="0.35">
      <c r="A35" s="184">
        <v>4</v>
      </c>
      <c r="B35" s="237" t="s">
        <v>156</v>
      </c>
      <c r="C35" s="184"/>
      <c r="D35" s="184"/>
      <c r="E35" s="85"/>
      <c r="F35" s="59"/>
      <c r="G35" s="184"/>
      <c r="H35" s="184"/>
      <c r="I35" s="184"/>
      <c r="J35" s="184"/>
      <c r="K35" s="184"/>
      <c r="L35" s="57"/>
      <c r="M35" s="182"/>
      <c r="N35" s="182"/>
      <c r="O35" s="182"/>
      <c r="P35" s="184"/>
      <c r="Q35" s="184"/>
      <c r="R35" s="57"/>
      <c r="S35" s="182"/>
      <c r="T35" s="182"/>
      <c r="U35" s="71"/>
      <c r="V35" s="71"/>
    </row>
    <row r="36" spans="1:22" s="55" customFormat="1" ht="18" customHeight="1" x14ac:dyDescent="0.35">
      <c r="A36" s="184">
        <v>5</v>
      </c>
      <c r="B36" s="237" t="s">
        <v>157</v>
      </c>
      <c r="C36" s="184"/>
      <c r="D36" s="184"/>
      <c r="E36" s="85"/>
      <c r="F36" s="59"/>
      <c r="G36" s="184"/>
      <c r="H36" s="184"/>
      <c r="I36" s="184"/>
      <c r="J36" s="184"/>
      <c r="K36" s="184"/>
      <c r="L36" s="57"/>
      <c r="M36" s="182"/>
      <c r="N36" s="182"/>
      <c r="O36" s="182"/>
      <c r="P36" s="184"/>
      <c r="Q36" s="184"/>
      <c r="R36" s="57"/>
      <c r="S36" s="182"/>
      <c r="T36" s="182"/>
      <c r="U36" s="71"/>
      <c r="V36" s="71"/>
    </row>
    <row r="37" spans="1:22" s="55" customFormat="1" ht="18" customHeight="1" x14ac:dyDescent="0.35">
      <c r="A37" s="184">
        <v>6</v>
      </c>
      <c r="B37" s="237" t="s">
        <v>158</v>
      </c>
      <c r="C37" s="184"/>
      <c r="D37" s="184"/>
      <c r="E37" s="85"/>
      <c r="F37" s="59"/>
      <c r="G37" s="184"/>
      <c r="H37" s="184"/>
      <c r="I37" s="184"/>
      <c r="J37" s="184"/>
      <c r="K37" s="184"/>
      <c r="L37" s="57"/>
      <c r="M37" s="182"/>
      <c r="N37" s="182"/>
      <c r="O37" s="182"/>
      <c r="P37" s="184"/>
      <c r="Q37" s="184"/>
      <c r="R37" s="57"/>
      <c r="S37" s="182"/>
      <c r="T37" s="182"/>
      <c r="U37" s="71"/>
      <c r="V37" s="71"/>
    </row>
    <row r="38" spans="1:22" s="55" customFormat="1" ht="18" customHeight="1" x14ac:dyDescent="0.35">
      <c r="A38" s="184">
        <v>7</v>
      </c>
      <c r="B38" s="237" t="s">
        <v>159</v>
      </c>
      <c r="C38" s="184"/>
      <c r="D38" s="184"/>
      <c r="E38" s="85"/>
      <c r="F38" s="59"/>
      <c r="G38" s="184"/>
      <c r="H38" s="184"/>
      <c r="I38" s="184"/>
      <c r="J38" s="184"/>
      <c r="K38" s="184"/>
      <c r="L38" s="57"/>
      <c r="M38" s="182"/>
      <c r="N38" s="182"/>
      <c r="O38" s="182"/>
      <c r="P38" s="184"/>
      <c r="Q38" s="184"/>
      <c r="R38" s="57"/>
      <c r="S38" s="182"/>
      <c r="T38" s="182"/>
      <c r="U38" s="71"/>
      <c r="V38" s="71"/>
    </row>
    <row r="39" spans="1:22" x14ac:dyDescent="0.35">
      <c r="A39" s="184">
        <v>8</v>
      </c>
      <c r="B39" s="237" t="s">
        <v>133</v>
      </c>
      <c r="C39" s="184"/>
      <c r="D39" s="184"/>
      <c r="E39" s="85"/>
      <c r="F39" s="59"/>
      <c r="G39" s="184"/>
      <c r="H39" s="184"/>
      <c r="I39" s="184"/>
      <c r="J39" s="184"/>
      <c r="K39" s="184"/>
      <c r="L39" s="57"/>
      <c r="M39" s="182"/>
      <c r="N39" s="182"/>
      <c r="O39" s="182"/>
      <c r="P39" s="184"/>
      <c r="Q39" s="184"/>
      <c r="R39" s="57"/>
      <c r="S39" s="182"/>
      <c r="T39" s="182"/>
      <c r="U39" s="71"/>
      <c r="V39" s="71"/>
    </row>
    <row r="40" spans="1:22" x14ac:dyDescent="0.35">
      <c r="A40" s="184">
        <v>9</v>
      </c>
      <c r="B40" s="237" t="s">
        <v>148</v>
      </c>
      <c r="C40" s="184"/>
      <c r="D40" s="184"/>
      <c r="E40" s="85"/>
      <c r="F40" s="59"/>
      <c r="G40" s="184"/>
      <c r="H40" s="184"/>
      <c r="I40" s="184"/>
      <c r="J40" s="184"/>
      <c r="K40" s="184"/>
      <c r="L40" s="57"/>
      <c r="M40" s="182"/>
      <c r="N40" s="182"/>
      <c r="O40" s="182"/>
      <c r="P40" s="184"/>
      <c r="Q40" s="184"/>
      <c r="R40" s="57"/>
      <c r="S40" s="182"/>
      <c r="T40" s="182"/>
      <c r="U40" s="71"/>
      <c r="V40" s="71"/>
    </row>
    <row r="41" spans="1:22" ht="29.15" x14ac:dyDescent="0.35">
      <c r="A41" s="184">
        <v>10</v>
      </c>
      <c r="B41" s="237" t="s">
        <v>143</v>
      </c>
      <c r="C41" s="184"/>
      <c r="D41" s="184"/>
      <c r="E41" s="85"/>
      <c r="F41" s="59"/>
      <c r="G41" s="184"/>
      <c r="H41" s="184"/>
      <c r="I41" s="184"/>
      <c r="J41" s="184"/>
      <c r="K41" s="184"/>
      <c r="L41" s="57"/>
      <c r="M41" s="182"/>
      <c r="N41" s="182"/>
      <c r="O41" s="182"/>
      <c r="P41" s="184"/>
      <c r="Q41" s="184"/>
      <c r="R41" s="57"/>
      <c r="S41" s="182"/>
      <c r="T41" s="182"/>
      <c r="U41" s="71"/>
      <c r="V41" s="71"/>
    </row>
    <row r="42" spans="1:22" x14ac:dyDescent="0.35">
      <c r="A42" s="184">
        <v>11</v>
      </c>
      <c r="B42" s="237" t="s">
        <v>160</v>
      </c>
      <c r="C42" s="184"/>
      <c r="D42" s="184"/>
      <c r="E42" s="85"/>
      <c r="F42" s="59"/>
      <c r="G42" s="184"/>
      <c r="H42" s="184"/>
      <c r="I42" s="184"/>
      <c r="J42" s="184"/>
      <c r="K42" s="184"/>
      <c r="L42" s="57"/>
      <c r="M42" s="182"/>
      <c r="N42" s="182"/>
      <c r="O42" s="182"/>
      <c r="P42" s="184"/>
      <c r="Q42" s="184"/>
      <c r="R42" s="57"/>
      <c r="S42" s="182"/>
      <c r="T42" s="182"/>
      <c r="U42" s="71"/>
      <c r="V42" s="71"/>
    </row>
    <row r="43" spans="1:22" x14ac:dyDescent="0.35">
      <c r="A43" s="184">
        <v>12</v>
      </c>
      <c r="B43" s="237" t="s">
        <v>150</v>
      </c>
      <c r="C43" s="184"/>
      <c r="D43" s="184"/>
      <c r="E43" s="85"/>
      <c r="F43" s="59"/>
      <c r="G43" s="184"/>
      <c r="H43" s="184"/>
      <c r="I43" s="184"/>
      <c r="J43" s="184"/>
      <c r="K43" s="184"/>
      <c r="L43" s="57"/>
      <c r="M43" s="182"/>
      <c r="N43" s="182"/>
      <c r="O43" s="182"/>
      <c r="P43" s="184"/>
      <c r="Q43" s="184"/>
      <c r="R43" s="57"/>
      <c r="S43" s="182"/>
      <c r="T43" s="182"/>
      <c r="U43" s="71"/>
      <c r="V43" s="71"/>
    </row>
    <row r="44" spans="1:22" ht="29.15" x14ac:dyDescent="0.35">
      <c r="A44" s="184">
        <v>13</v>
      </c>
      <c r="B44" s="237" t="s">
        <v>145</v>
      </c>
      <c r="C44" s="184"/>
      <c r="D44" s="184"/>
      <c r="E44" s="85"/>
      <c r="F44" s="59"/>
      <c r="G44" s="184"/>
      <c r="H44" s="184"/>
      <c r="I44" s="184"/>
      <c r="J44" s="184"/>
      <c r="K44" s="184"/>
      <c r="L44" s="57"/>
      <c r="M44" s="182"/>
      <c r="N44" s="182"/>
      <c r="O44" s="182"/>
      <c r="P44" s="184"/>
      <c r="Q44" s="184"/>
      <c r="R44" s="57"/>
      <c r="S44" s="182"/>
      <c r="T44" s="182"/>
      <c r="U44" s="71"/>
      <c r="V44" s="71"/>
    </row>
    <row r="45" spans="1:22" ht="29.15" x14ac:dyDescent="0.35">
      <c r="A45" s="184">
        <v>14</v>
      </c>
      <c r="B45" s="237" t="s">
        <v>141</v>
      </c>
      <c r="C45" s="184"/>
      <c r="D45" s="184"/>
      <c r="E45" s="85"/>
      <c r="F45" s="59"/>
      <c r="G45" s="184"/>
      <c r="H45" s="184"/>
      <c r="I45" s="184"/>
      <c r="J45" s="184"/>
      <c r="K45" s="184"/>
      <c r="L45" s="57"/>
      <c r="M45" s="182"/>
      <c r="N45" s="182"/>
      <c r="O45" s="182"/>
      <c r="P45" s="184"/>
      <c r="Q45" s="184"/>
      <c r="R45" s="57"/>
      <c r="S45" s="182"/>
      <c r="T45" s="182"/>
      <c r="U45" s="71"/>
      <c r="V45" s="71"/>
    </row>
    <row r="46" spans="1:22" ht="29.15" x14ac:dyDescent="0.35">
      <c r="A46" s="184">
        <v>15</v>
      </c>
      <c r="B46" s="237" t="s">
        <v>161</v>
      </c>
      <c r="C46" s="184"/>
      <c r="D46" s="184"/>
      <c r="E46" s="85"/>
      <c r="F46" s="59"/>
      <c r="G46" s="184"/>
      <c r="H46" s="184"/>
      <c r="I46" s="184"/>
      <c r="J46" s="184"/>
      <c r="K46" s="184"/>
      <c r="L46" s="57"/>
      <c r="M46" s="182"/>
      <c r="N46" s="182"/>
      <c r="O46" s="182"/>
      <c r="P46" s="184"/>
      <c r="Q46" s="184"/>
      <c r="R46" s="57"/>
      <c r="S46" s="182"/>
      <c r="T46" s="182"/>
      <c r="U46" s="71"/>
      <c r="V46" s="71"/>
    </row>
    <row r="47" spans="1:22" ht="29.15" x14ac:dyDescent="0.35">
      <c r="A47" s="184">
        <v>16</v>
      </c>
      <c r="B47" s="237" t="s">
        <v>137</v>
      </c>
      <c r="C47" s="184"/>
      <c r="D47" s="184"/>
      <c r="E47" s="85"/>
      <c r="F47" s="59"/>
      <c r="G47" s="60"/>
      <c r="H47" s="60"/>
      <c r="I47" s="60"/>
      <c r="J47" s="60"/>
      <c r="K47" s="60"/>
      <c r="L47" s="61"/>
      <c r="M47" s="86"/>
      <c r="N47" s="86"/>
      <c r="O47" s="86"/>
      <c r="P47" s="60"/>
      <c r="Q47" s="60"/>
      <c r="R47" s="61"/>
      <c r="S47" s="86"/>
      <c r="T47" s="86"/>
      <c r="U47" s="71"/>
      <c r="V47" s="71"/>
    </row>
    <row r="48" spans="1:22" ht="29.15" x14ac:dyDescent="0.35">
      <c r="A48" s="184">
        <v>17</v>
      </c>
      <c r="B48" s="237" t="s">
        <v>138</v>
      </c>
      <c r="C48" s="184"/>
      <c r="D48" s="184"/>
      <c r="E48" s="85"/>
      <c r="F48" s="59"/>
      <c r="G48" s="60"/>
      <c r="H48" s="60"/>
      <c r="I48" s="60"/>
      <c r="J48" s="60"/>
      <c r="K48" s="60"/>
      <c r="L48" s="61"/>
      <c r="M48" s="86"/>
      <c r="N48" s="86"/>
      <c r="O48" s="86"/>
      <c r="P48" s="60"/>
      <c r="Q48" s="60"/>
      <c r="R48" s="61"/>
      <c r="S48" s="86"/>
      <c r="T48" s="86"/>
      <c r="U48" s="71"/>
      <c r="V48" s="71"/>
    </row>
    <row r="49" spans="1:22" x14ac:dyDescent="0.35">
      <c r="A49" s="184">
        <v>18</v>
      </c>
      <c r="B49" s="237" t="s">
        <v>152</v>
      </c>
      <c r="C49" s="184"/>
      <c r="D49" s="184"/>
      <c r="E49" s="85"/>
      <c r="F49" s="59"/>
      <c r="G49" s="60"/>
      <c r="H49" s="60"/>
      <c r="I49" s="60"/>
      <c r="J49" s="60"/>
      <c r="K49" s="60"/>
      <c r="L49" s="61"/>
      <c r="M49" s="86"/>
      <c r="N49" s="86"/>
      <c r="O49" s="86"/>
      <c r="P49" s="60"/>
      <c r="Q49" s="60"/>
      <c r="R49" s="61"/>
      <c r="S49" s="86"/>
      <c r="T49" s="86"/>
      <c r="U49" s="71"/>
      <c r="V49" s="71"/>
    </row>
    <row r="50" spans="1:22" x14ac:dyDescent="0.35">
      <c r="A50" s="74">
        <v>19</v>
      </c>
      <c r="B50" s="237" t="s">
        <v>139</v>
      </c>
      <c r="C50" s="7"/>
      <c r="D50" s="7"/>
      <c r="E50" s="124"/>
      <c r="F50" s="89"/>
      <c r="G50" s="86"/>
      <c r="H50" s="86"/>
      <c r="I50" s="86"/>
      <c r="J50" s="86"/>
      <c r="K50" s="86"/>
      <c r="L50" s="125"/>
      <c r="M50" s="86"/>
      <c r="N50" s="86"/>
      <c r="O50" s="86"/>
      <c r="P50" s="86"/>
      <c r="Q50" s="86"/>
      <c r="R50" s="125"/>
      <c r="S50" s="86"/>
      <c r="T50" s="86"/>
      <c r="U50" s="231"/>
      <c r="V50" s="231"/>
    </row>
    <row r="51" spans="1:22" x14ac:dyDescent="0.35">
      <c r="A51" s="184">
        <v>20</v>
      </c>
      <c r="B51" s="184"/>
      <c r="C51" s="9"/>
      <c r="D51" s="9"/>
      <c r="E51" s="10">
        <f>VLOOKUP(Control!$B$41,Q1_Paeds,Data!E28,FALSE)</f>
        <v>0</v>
      </c>
      <c r="F51" s="10">
        <f>VLOOKUP(Control!$B$41,Q1_Paeds,Data!F28,FALSE)</f>
        <v>0</v>
      </c>
      <c r="G51" s="10">
        <f>VLOOKUP(Control!$B$41,Q1_Paeds,Data!G28,FALSE)</f>
        <v>0</v>
      </c>
      <c r="H51" s="10">
        <f>VLOOKUP(Control!$B$41,Q1_Paeds,Data!H28,FALSE)</f>
        <v>0</v>
      </c>
      <c r="I51" s="10">
        <f>VLOOKUP(Control!$B$41,Q1_Paeds,Data!I28,FALSE)</f>
        <v>0</v>
      </c>
      <c r="J51" s="10">
        <f>VLOOKUP(Control!$B$41,Q1_Paeds,Data!J28,FALSE)</f>
        <v>0</v>
      </c>
      <c r="K51" s="10">
        <f>VLOOKUP(Control!$B$41,Q1_Paeds,Data!K28,FALSE)</f>
        <v>0</v>
      </c>
      <c r="L51" s="10">
        <f>VLOOKUP(Control!$B$41,Q1_Paeds,Data!L28,FALSE)</f>
        <v>0</v>
      </c>
      <c r="M51" s="10">
        <f>VLOOKUP(Control!$B$41,Q1_Paeds,Data!M28,FALSE)</f>
        <v>0</v>
      </c>
      <c r="N51" s="10">
        <f>VLOOKUP(Control!$B$41,Q1_Paeds,Data!N28,FALSE)</f>
        <v>0</v>
      </c>
      <c r="O51" s="10">
        <f>VLOOKUP(Control!$B$41,Q1_Paeds,Data!O28,FALSE)</f>
        <v>0</v>
      </c>
      <c r="P51" s="10">
        <f>VLOOKUP(Control!$B$41,Q1_Paeds,Data!P28,FALSE)</f>
        <v>0</v>
      </c>
      <c r="Q51" s="10">
        <f>VLOOKUP(Control!$B$41,Q1_Paeds,Data!Q28,FALSE)</f>
        <v>0</v>
      </c>
      <c r="R51" s="10">
        <f>VLOOKUP(Control!$B$41,Q1_Paeds,Data!R28,FALSE)</f>
        <v>0</v>
      </c>
      <c r="S51" s="10">
        <f>VLOOKUP(Control!$B$41,Q1_Paeds,Data!S28,FALSE)</f>
        <v>0</v>
      </c>
      <c r="T51" s="10">
        <f>VLOOKUP(Control!$B$41,Q1_Paeds,Data!T28,FALSE)</f>
        <v>0</v>
      </c>
      <c r="U51" s="236">
        <f>VLOOKUP(Control!$B$41,Q1_Paeds,Data!U28,FALSE)</f>
        <v>0</v>
      </c>
      <c r="V51" s="236">
        <f>VLOOKUP(Control!$B$41,Q1_Paeds,Data!V28,FALSE)</f>
        <v>0</v>
      </c>
    </row>
    <row r="53" spans="1:22" s="56" customFormat="1" ht="21" x14ac:dyDescent="0.35"/>
    <row r="54" spans="1:22" s="12" customFormat="1" ht="27.75" customHeight="1" x14ac:dyDescent="0.35">
      <c r="A54" s="12" t="s">
        <v>41</v>
      </c>
    </row>
    <row r="55" spans="1:22" s="56" customFormat="1" ht="21" x14ac:dyDescent="0.35">
      <c r="A55" s="87" t="s">
        <v>162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</row>
    <row r="56" spans="1:22" x14ac:dyDescent="0.35">
      <c r="B56" s="2">
        <v>2</v>
      </c>
      <c r="C56" s="2">
        <v>3</v>
      </c>
      <c r="D56" s="2">
        <v>4</v>
      </c>
      <c r="E56" s="2">
        <v>5</v>
      </c>
      <c r="F56" s="2">
        <v>6</v>
      </c>
      <c r="G56" s="2">
        <v>7</v>
      </c>
      <c r="H56" s="2">
        <v>8</v>
      </c>
      <c r="I56" s="2">
        <v>9</v>
      </c>
      <c r="J56" s="2">
        <v>10</v>
      </c>
      <c r="K56" s="2">
        <v>11</v>
      </c>
      <c r="L56" s="2">
        <v>12</v>
      </c>
      <c r="M56" s="2">
        <v>13</v>
      </c>
      <c r="N56" s="2">
        <v>14</v>
      </c>
      <c r="O56" s="2">
        <v>15</v>
      </c>
      <c r="P56" s="2">
        <v>16</v>
      </c>
      <c r="Q56" s="2">
        <v>17</v>
      </c>
      <c r="R56" s="2">
        <v>18</v>
      </c>
      <c r="S56" s="2">
        <v>19</v>
      </c>
      <c r="T56" s="2">
        <v>20</v>
      </c>
      <c r="U56" s="2">
        <v>21</v>
      </c>
      <c r="V56" s="2">
        <v>22</v>
      </c>
    </row>
    <row r="57" spans="1:22" s="74" customFormat="1" ht="45.75" customHeight="1" x14ac:dyDescent="0.35">
      <c r="A57" s="184"/>
      <c r="B57" s="184"/>
      <c r="C57" s="443" t="s">
        <v>222</v>
      </c>
      <c r="D57" s="443" t="s">
        <v>223</v>
      </c>
      <c r="E57" s="443" t="s">
        <v>1</v>
      </c>
      <c r="F57" s="443" t="s">
        <v>224</v>
      </c>
      <c r="G57" s="443" t="s">
        <v>114</v>
      </c>
      <c r="H57" s="443"/>
      <c r="I57" s="443" t="s">
        <v>115</v>
      </c>
      <c r="J57" s="443"/>
      <c r="K57" s="443"/>
      <c r="L57" s="443"/>
      <c r="M57" s="443"/>
      <c r="N57" s="443"/>
      <c r="O57" s="443"/>
      <c r="P57" s="443"/>
      <c r="Q57" s="443"/>
      <c r="R57" s="443"/>
      <c r="S57" s="443"/>
      <c r="T57" s="443"/>
      <c r="U57" s="443" t="s">
        <v>113</v>
      </c>
      <c r="V57" s="443"/>
    </row>
    <row r="58" spans="1:22" s="74" customFormat="1" ht="24.75" customHeight="1" x14ac:dyDescent="0.35">
      <c r="A58" s="184"/>
      <c r="B58" s="184"/>
      <c r="C58" s="443"/>
      <c r="D58" s="443"/>
      <c r="E58" s="443"/>
      <c r="F58" s="443"/>
      <c r="G58" s="443" t="s">
        <v>3</v>
      </c>
      <c r="H58" s="443" t="s">
        <v>4</v>
      </c>
      <c r="I58" s="443" t="s">
        <v>3</v>
      </c>
      <c r="J58" s="443"/>
      <c r="K58" s="443"/>
      <c r="L58" s="443"/>
      <c r="M58" s="443"/>
      <c r="N58" s="443"/>
      <c r="O58" s="443" t="s">
        <v>112</v>
      </c>
      <c r="P58" s="443"/>
      <c r="Q58" s="443"/>
      <c r="R58" s="443"/>
      <c r="S58" s="443"/>
      <c r="T58" s="443"/>
      <c r="U58" s="443" t="s">
        <v>3</v>
      </c>
      <c r="V58" s="443" t="s">
        <v>112</v>
      </c>
    </row>
    <row r="59" spans="1:22" s="74" customFormat="1" ht="27.75" customHeight="1" x14ac:dyDescent="0.35">
      <c r="A59" s="184"/>
      <c r="B59" s="184"/>
      <c r="C59" s="443"/>
      <c r="D59" s="443"/>
      <c r="E59" s="443"/>
      <c r="F59" s="443"/>
      <c r="G59" s="443"/>
      <c r="H59" s="443"/>
      <c r="I59" s="184" t="s">
        <v>225</v>
      </c>
      <c r="J59" s="184" t="s">
        <v>108</v>
      </c>
      <c r="K59" s="184" t="s">
        <v>109</v>
      </c>
      <c r="L59" s="57" t="s">
        <v>110</v>
      </c>
      <c r="M59" s="184" t="s">
        <v>226</v>
      </c>
      <c r="N59" s="184" t="s">
        <v>227</v>
      </c>
      <c r="O59" s="184" t="s">
        <v>225</v>
      </c>
      <c r="P59" s="184" t="s">
        <v>108</v>
      </c>
      <c r="Q59" s="184" t="s">
        <v>109</v>
      </c>
      <c r="R59" s="57" t="s">
        <v>110</v>
      </c>
      <c r="S59" s="184" t="s">
        <v>226</v>
      </c>
      <c r="T59" s="184" t="s">
        <v>228</v>
      </c>
      <c r="U59" s="443"/>
      <c r="V59" s="443"/>
    </row>
    <row r="60" spans="1:22" s="74" customFormat="1" ht="18" customHeight="1" x14ac:dyDescent="0.35">
      <c r="A60" s="184">
        <v>1</v>
      </c>
      <c r="B60" s="237" t="s">
        <v>130</v>
      </c>
      <c r="C60" s="184"/>
      <c r="D60" s="184"/>
      <c r="E60" s="85"/>
      <c r="F60" s="59"/>
      <c r="G60" s="184"/>
      <c r="H60" s="184"/>
      <c r="I60" s="184"/>
      <c r="J60" s="184"/>
      <c r="K60" s="184"/>
      <c r="L60" s="57"/>
      <c r="M60" s="182"/>
      <c r="N60" s="182"/>
      <c r="O60" s="182"/>
      <c r="P60" s="184"/>
      <c r="Q60" s="184"/>
      <c r="R60" s="57"/>
      <c r="S60" s="182"/>
      <c r="T60" s="182"/>
      <c r="U60" s="71"/>
      <c r="V60" s="71"/>
    </row>
    <row r="61" spans="1:22" s="74" customFormat="1" ht="18" customHeight="1" x14ac:dyDescent="0.35">
      <c r="A61" s="184">
        <v>2</v>
      </c>
      <c r="B61" s="237" t="s">
        <v>136</v>
      </c>
      <c r="C61" s="184"/>
      <c r="D61" s="184"/>
      <c r="E61" s="85"/>
      <c r="F61" s="59"/>
      <c r="G61" s="184"/>
      <c r="H61" s="184"/>
      <c r="I61" s="184"/>
      <c r="J61" s="184"/>
      <c r="K61" s="184"/>
      <c r="L61" s="57"/>
      <c r="M61" s="182"/>
      <c r="N61" s="182"/>
      <c r="O61" s="182"/>
      <c r="P61" s="184"/>
      <c r="Q61" s="184"/>
      <c r="R61" s="57"/>
      <c r="S61" s="182"/>
      <c r="T61" s="182"/>
      <c r="U61" s="71"/>
      <c r="V61" s="71"/>
    </row>
    <row r="62" spans="1:22" s="74" customFormat="1" ht="18" customHeight="1" x14ac:dyDescent="0.35">
      <c r="A62" s="184">
        <v>3</v>
      </c>
      <c r="B62" s="237" t="s">
        <v>134</v>
      </c>
      <c r="C62" s="184"/>
      <c r="D62" s="184"/>
      <c r="E62" s="85"/>
      <c r="F62" s="59"/>
      <c r="G62" s="184"/>
      <c r="H62" s="184"/>
      <c r="I62" s="184"/>
      <c r="J62" s="184"/>
      <c r="K62" s="184"/>
      <c r="L62" s="57"/>
      <c r="M62" s="182"/>
      <c r="N62" s="182"/>
      <c r="O62" s="182"/>
      <c r="P62" s="184"/>
      <c r="Q62" s="184"/>
      <c r="R62" s="57"/>
      <c r="S62" s="182"/>
      <c r="T62" s="182"/>
      <c r="U62" s="71"/>
      <c r="V62" s="71"/>
    </row>
    <row r="63" spans="1:22" s="74" customFormat="1" ht="18" customHeight="1" x14ac:dyDescent="0.35">
      <c r="A63" s="184">
        <v>4</v>
      </c>
      <c r="B63" s="237" t="s">
        <v>132</v>
      </c>
      <c r="C63" s="184"/>
      <c r="D63" s="184"/>
      <c r="E63" s="85"/>
      <c r="F63" s="59"/>
      <c r="G63" s="184"/>
      <c r="H63" s="184"/>
      <c r="I63" s="184"/>
      <c r="J63" s="184"/>
      <c r="K63" s="184"/>
      <c r="L63" s="57"/>
      <c r="M63" s="182"/>
      <c r="N63" s="182"/>
      <c r="O63" s="182"/>
      <c r="P63" s="184"/>
      <c r="Q63" s="184"/>
      <c r="R63" s="57"/>
      <c r="S63" s="182"/>
      <c r="T63" s="182"/>
      <c r="U63" s="71"/>
      <c r="V63" s="71"/>
    </row>
    <row r="64" spans="1:22" s="74" customFormat="1" ht="18" customHeight="1" x14ac:dyDescent="0.35">
      <c r="A64" s="184">
        <v>5</v>
      </c>
      <c r="B64" s="237" t="s">
        <v>147</v>
      </c>
      <c r="C64" s="184"/>
      <c r="D64" s="184"/>
      <c r="E64" s="85"/>
      <c r="F64" s="59"/>
      <c r="G64" s="184"/>
      <c r="H64" s="184"/>
      <c r="I64" s="184"/>
      <c r="J64" s="184"/>
      <c r="K64" s="184"/>
      <c r="L64" s="57"/>
      <c r="M64" s="182"/>
      <c r="N64" s="182"/>
      <c r="O64" s="182"/>
      <c r="P64" s="184"/>
      <c r="Q64" s="184"/>
      <c r="R64" s="57"/>
      <c r="S64" s="182"/>
      <c r="T64" s="182"/>
      <c r="U64" s="71"/>
      <c r="V64" s="71"/>
    </row>
    <row r="65" spans="1:22" s="74" customFormat="1" ht="18" customHeight="1" x14ac:dyDescent="0.35">
      <c r="A65" s="184">
        <v>6</v>
      </c>
      <c r="B65" s="237" t="s">
        <v>135</v>
      </c>
      <c r="C65" s="184"/>
      <c r="D65" s="184"/>
      <c r="E65" s="85"/>
      <c r="F65" s="59"/>
      <c r="G65" s="184"/>
      <c r="H65" s="184"/>
      <c r="I65" s="184"/>
      <c r="J65" s="184"/>
      <c r="K65" s="184"/>
      <c r="L65" s="57"/>
      <c r="M65" s="182"/>
      <c r="N65" s="182"/>
      <c r="O65" s="182"/>
      <c r="P65" s="184"/>
      <c r="Q65" s="184"/>
      <c r="R65" s="57"/>
      <c r="S65" s="182"/>
      <c r="T65" s="182"/>
      <c r="U65" s="71"/>
      <c r="V65" s="71"/>
    </row>
    <row r="66" spans="1:22" s="74" customFormat="1" ht="18" customHeight="1" x14ac:dyDescent="0.35">
      <c r="A66" s="184">
        <v>7</v>
      </c>
      <c r="B66" s="237" t="s">
        <v>142</v>
      </c>
      <c r="C66" s="184"/>
      <c r="D66" s="184"/>
      <c r="E66" s="85"/>
      <c r="F66" s="59"/>
      <c r="G66" s="184"/>
      <c r="H66" s="184"/>
      <c r="I66" s="184"/>
      <c r="J66" s="184"/>
      <c r="K66" s="184"/>
      <c r="L66" s="57"/>
      <c r="M66" s="182"/>
      <c r="N66" s="182"/>
      <c r="O66" s="182"/>
      <c r="P66" s="184"/>
      <c r="Q66" s="184"/>
      <c r="R66" s="57"/>
      <c r="S66" s="182"/>
      <c r="T66" s="182"/>
      <c r="U66" s="71"/>
      <c r="V66" s="71"/>
    </row>
    <row r="67" spans="1:22" s="74" customFormat="1" ht="18" customHeight="1" x14ac:dyDescent="0.35">
      <c r="A67" s="184">
        <v>8</v>
      </c>
      <c r="B67" s="237" t="s">
        <v>148</v>
      </c>
      <c r="C67" s="184"/>
      <c r="D67" s="184"/>
      <c r="E67" s="85"/>
      <c r="F67" s="59"/>
      <c r="G67" s="184"/>
      <c r="H67" s="184"/>
      <c r="I67" s="184"/>
      <c r="J67" s="184"/>
      <c r="K67" s="184"/>
      <c r="L67" s="57"/>
      <c r="M67" s="182"/>
      <c r="N67" s="182"/>
      <c r="O67" s="182"/>
      <c r="P67" s="184"/>
      <c r="Q67" s="184"/>
      <c r="R67" s="57"/>
      <c r="S67" s="182"/>
      <c r="T67" s="182"/>
      <c r="U67" s="71"/>
      <c r="V67" s="71"/>
    </row>
    <row r="68" spans="1:22" s="74" customFormat="1" ht="18" customHeight="1" x14ac:dyDescent="0.35">
      <c r="A68" s="184">
        <v>9</v>
      </c>
      <c r="B68" s="237" t="s">
        <v>149</v>
      </c>
      <c r="C68" s="184"/>
      <c r="D68" s="184"/>
      <c r="E68" s="85"/>
      <c r="F68" s="59"/>
      <c r="G68" s="184"/>
      <c r="H68" s="184"/>
      <c r="I68" s="184"/>
      <c r="J68" s="184"/>
      <c r="K68" s="184"/>
      <c r="L68" s="57"/>
      <c r="M68" s="182"/>
      <c r="N68" s="182"/>
      <c r="O68" s="182"/>
      <c r="P68" s="184"/>
      <c r="Q68" s="184"/>
      <c r="R68" s="57"/>
      <c r="S68" s="182"/>
      <c r="T68" s="182"/>
      <c r="U68" s="71"/>
      <c r="V68" s="71"/>
    </row>
    <row r="69" spans="1:22" s="74" customFormat="1" ht="18" customHeight="1" x14ac:dyDescent="0.35">
      <c r="A69" s="184">
        <v>10</v>
      </c>
      <c r="B69" s="237" t="s">
        <v>131</v>
      </c>
      <c r="C69" s="184"/>
      <c r="D69" s="184"/>
      <c r="E69" s="85"/>
      <c r="F69" s="59"/>
      <c r="G69" s="184"/>
      <c r="H69" s="184"/>
      <c r="I69" s="184"/>
      <c r="J69" s="184"/>
      <c r="K69" s="184"/>
      <c r="L69" s="57"/>
      <c r="M69" s="182"/>
      <c r="N69" s="182"/>
      <c r="O69" s="182"/>
      <c r="P69" s="184"/>
      <c r="Q69" s="184"/>
      <c r="R69" s="57"/>
      <c r="S69" s="182"/>
      <c r="T69" s="182"/>
      <c r="U69" s="71"/>
      <c r="V69" s="71"/>
    </row>
    <row r="70" spans="1:22" s="74" customFormat="1" ht="18" customHeight="1" x14ac:dyDescent="0.35">
      <c r="A70" s="184">
        <v>11</v>
      </c>
      <c r="B70" s="237" t="s">
        <v>150</v>
      </c>
      <c r="C70" s="184"/>
      <c r="D70" s="184"/>
      <c r="E70" s="85"/>
      <c r="F70" s="59"/>
      <c r="G70" s="184"/>
      <c r="H70" s="184"/>
      <c r="I70" s="184"/>
      <c r="J70" s="184"/>
      <c r="K70" s="184"/>
      <c r="L70" s="57"/>
      <c r="M70" s="182"/>
      <c r="N70" s="182"/>
      <c r="O70" s="182"/>
      <c r="P70" s="184"/>
      <c r="Q70" s="184"/>
      <c r="R70" s="57"/>
      <c r="S70" s="182"/>
      <c r="T70" s="182"/>
      <c r="U70" s="71"/>
      <c r="V70" s="71"/>
    </row>
    <row r="71" spans="1:22" s="74" customFormat="1" ht="18" customHeight="1" x14ac:dyDescent="0.35">
      <c r="A71" s="184">
        <v>12</v>
      </c>
      <c r="B71" s="237" t="s">
        <v>145</v>
      </c>
      <c r="C71" s="184"/>
      <c r="D71" s="184"/>
      <c r="E71" s="85"/>
      <c r="F71" s="59"/>
      <c r="G71" s="184"/>
      <c r="H71" s="184"/>
      <c r="I71" s="184"/>
      <c r="J71" s="184"/>
      <c r="K71" s="184"/>
      <c r="L71" s="57"/>
      <c r="M71" s="182"/>
      <c r="N71" s="182"/>
      <c r="O71" s="182"/>
      <c r="P71" s="184"/>
      <c r="Q71" s="184"/>
      <c r="R71" s="57"/>
      <c r="S71" s="182"/>
      <c r="T71" s="182"/>
      <c r="U71" s="71"/>
      <c r="V71" s="71"/>
    </row>
    <row r="72" spans="1:22" s="74" customFormat="1" ht="18" customHeight="1" x14ac:dyDescent="0.35">
      <c r="A72" s="184">
        <v>13</v>
      </c>
      <c r="B72" s="237" t="s">
        <v>141</v>
      </c>
      <c r="C72" s="184"/>
      <c r="D72" s="184"/>
      <c r="E72" s="85"/>
      <c r="F72" s="59"/>
      <c r="G72" s="184"/>
      <c r="H72" s="184"/>
      <c r="I72" s="184"/>
      <c r="J72" s="184"/>
      <c r="K72" s="184"/>
      <c r="L72" s="57"/>
      <c r="M72" s="182"/>
      <c r="N72" s="182"/>
      <c r="O72" s="182"/>
      <c r="P72" s="184"/>
      <c r="Q72" s="184"/>
      <c r="R72" s="57"/>
      <c r="S72" s="182"/>
      <c r="T72" s="182"/>
      <c r="U72" s="71"/>
      <c r="V72" s="71"/>
    </row>
    <row r="73" spans="1:22" s="74" customFormat="1" ht="18" customHeight="1" x14ac:dyDescent="0.35">
      <c r="A73" s="184">
        <v>14</v>
      </c>
      <c r="B73" s="237" t="s">
        <v>151</v>
      </c>
      <c r="C73" s="184"/>
      <c r="D73" s="184"/>
      <c r="E73" s="85"/>
      <c r="F73" s="59"/>
      <c r="G73" s="184"/>
      <c r="H73" s="184"/>
      <c r="I73" s="184"/>
      <c r="J73" s="184"/>
      <c r="K73" s="184"/>
      <c r="L73" s="57"/>
      <c r="M73" s="182"/>
      <c r="N73" s="182"/>
      <c r="O73" s="182"/>
      <c r="P73" s="184"/>
      <c r="Q73" s="184"/>
      <c r="R73" s="57"/>
      <c r="S73" s="182"/>
      <c r="T73" s="182"/>
      <c r="U73" s="71"/>
      <c r="V73" s="71"/>
    </row>
    <row r="74" spans="1:22" s="74" customFormat="1" ht="18" customHeight="1" x14ac:dyDescent="0.35">
      <c r="A74" s="184">
        <v>15</v>
      </c>
      <c r="B74" s="237" t="s">
        <v>137</v>
      </c>
      <c r="C74" s="184"/>
      <c r="D74" s="184"/>
      <c r="E74" s="85"/>
      <c r="F74" s="59"/>
      <c r="G74" s="184"/>
      <c r="H74" s="184"/>
      <c r="I74" s="184"/>
      <c r="J74" s="184"/>
      <c r="K74" s="184"/>
      <c r="L74" s="57"/>
      <c r="M74" s="182"/>
      <c r="N74" s="182"/>
      <c r="O74" s="182"/>
      <c r="P74" s="184"/>
      <c r="Q74" s="184"/>
      <c r="R74" s="57"/>
      <c r="S74" s="182"/>
      <c r="T74" s="182"/>
      <c r="U74" s="71"/>
      <c r="V74" s="71"/>
    </row>
    <row r="75" spans="1:22" s="74" customFormat="1" ht="18" customHeight="1" x14ac:dyDescent="0.35">
      <c r="A75" s="184">
        <v>16</v>
      </c>
      <c r="B75" s="237" t="s">
        <v>138</v>
      </c>
      <c r="C75" s="184"/>
      <c r="D75" s="184"/>
      <c r="E75" s="85"/>
      <c r="F75" s="59"/>
      <c r="G75" s="60"/>
      <c r="H75" s="60"/>
      <c r="I75" s="60"/>
      <c r="J75" s="60"/>
      <c r="K75" s="60"/>
      <c r="L75" s="61"/>
      <c r="M75" s="86"/>
      <c r="N75" s="86"/>
      <c r="O75" s="86"/>
      <c r="P75" s="60"/>
      <c r="Q75" s="60"/>
      <c r="R75" s="61"/>
      <c r="S75" s="86"/>
      <c r="T75" s="86"/>
      <c r="U75" s="71"/>
      <c r="V75" s="71"/>
    </row>
    <row r="76" spans="1:22" s="74" customFormat="1" ht="18" customHeight="1" x14ac:dyDescent="0.35">
      <c r="A76" s="184">
        <v>17</v>
      </c>
      <c r="B76" s="237" t="s">
        <v>152</v>
      </c>
      <c r="C76" s="184"/>
      <c r="D76" s="184"/>
      <c r="E76" s="85"/>
      <c r="F76" s="59"/>
      <c r="G76" s="60"/>
      <c r="H76" s="60"/>
      <c r="I76" s="60"/>
      <c r="J76" s="60"/>
      <c r="K76" s="60"/>
      <c r="L76" s="61"/>
      <c r="M76" s="86"/>
      <c r="N76" s="86"/>
      <c r="O76" s="86"/>
      <c r="P76" s="60"/>
      <c r="Q76" s="60"/>
      <c r="R76" s="61"/>
      <c r="S76" s="86"/>
      <c r="T76" s="86"/>
      <c r="U76" s="71"/>
      <c r="V76" s="71"/>
    </row>
    <row r="77" spans="1:22" s="74" customFormat="1" ht="18" customHeight="1" x14ac:dyDescent="0.35">
      <c r="A77" s="184">
        <v>18</v>
      </c>
      <c r="B77" s="237" t="s">
        <v>153</v>
      </c>
      <c r="C77" s="184"/>
      <c r="D77" s="184"/>
      <c r="E77" s="85"/>
      <c r="F77" s="59"/>
      <c r="G77" s="60"/>
      <c r="H77" s="60"/>
      <c r="I77" s="60"/>
      <c r="J77" s="60"/>
      <c r="K77" s="60"/>
      <c r="L77" s="61"/>
      <c r="M77" s="86"/>
      <c r="N77" s="86"/>
      <c r="O77" s="86"/>
      <c r="P77" s="60"/>
      <c r="Q77" s="60"/>
      <c r="R77" s="61"/>
      <c r="S77" s="86"/>
      <c r="T77" s="86"/>
      <c r="U77" s="71"/>
      <c r="V77" s="71"/>
    </row>
    <row r="78" spans="1:22" s="74" customFormat="1" ht="18" customHeight="1" x14ac:dyDescent="0.35">
      <c r="B78" s="184"/>
      <c r="D78" s="184"/>
      <c r="E78" s="84">
        <f>VLOOKUP(Control!$B$19,Q2_Adult,Data!E56,FALSE)</f>
        <v>0</v>
      </c>
      <c r="F78" s="84">
        <f>VLOOKUP(Control!$B$19,Q2_Adult,Data!F56,FALSE)</f>
        <v>0</v>
      </c>
      <c r="G78" s="84">
        <f>VLOOKUP(Control!$B$19,Q2_Adult,Data!G56,FALSE)</f>
        <v>0</v>
      </c>
      <c r="H78" s="84">
        <f>VLOOKUP(Control!$B$19,Q2_Adult,Data!H56,FALSE)</f>
        <v>0</v>
      </c>
      <c r="I78" s="84">
        <f>VLOOKUP(Control!$B$19,Q2_Adult,Data!I56,FALSE)</f>
        <v>0</v>
      </c>
      <c r="J78" s="84">
        <f>VLOOKUP(Control!$B$19,Q2_Adult,Data!J56,FALSE)</f>
        <v>0</v>
      </c>
      <c r="K78" s="84">
        <f>VLOOKUP(Control!$B$19,Q2_Adult,Data!K56,FALSE)</f>
        <v>0</v>
      </c>
      <c r="L78" s="84">
        <f>VLOOKUP(Control!$B$19,Q2_Adult,Data!L56,FALSE)</f>
        <v>0</v>
      </c>
      <c r="M78" s="84">
        <f>VLOOKUP(Control!$B$19,Q2_Adult,Data!M56,FALSE)</f>
        <v>0</v>
      </c>
      <c r="N78" s="84">
        <f>VLOOKUP(Control!$B$19,Q2_Adult,Data!N56,FALSE)</f>
        <v>0</v>
      </c>
      <c r="O78" s="84">
        <f>VLOOKUP(Control!$B$19,Q2_Adult,Data!O56,FALSE)</f>
        <v>0</v>
      </c>
      <c r="P78" s="84">
        <f>VLOOKUP(Control!$B$19,Q2_Adult,Data!P56,FALSE)</f>
        <v>0</v>
      </c>
      <c r="Q78" s="84">
        <f>VLOOKUP(Control!$B$19,Q2_Adult,Data!Q56,FALSE)</f>
        <v>0</v>
      </c>
      <c r="R78" s="84">
        <f>VLOOKUP(Control!$B$19,Q2_Adult,Data!R56,FALSE)</f>
        <v>0</v>
      </c>
      <c r="S78" s="84">
        <f>VLOOKUP(Control!$B$19,Q2_Adult,Data!S56,FALSE)</f>
        <v>0</v>
      </c>
      <c r="T78" s="84">
        <f>VLOOKUP(Control!$B$19,Q2_Adult,Data!T56,FALSE)</f>
        <v>0</v>
      </c>
      <c r="U78" s="235">
        <f>VLOOKUP(Control!$B$19,Q2_Adult,Data!U56,FALSE)</f>
        <v>0</v>
      </c>
      <c r="V78" s="235">
        <f>VLOOKUP(Control!$B$19,Q2_Adult,Data!V56,FALSE)</f>
        <v>0</v>
      </c>
    </row>
    <row r="79" spans="1:22" s="76" customFormat="1" ht="18" customHeight="1" x14ac:dyDescent="0.35">
      <c r="B79" s="182"/>
      <c r="D79" s="182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</row>
    <row r="80" spans="1:22" s="56" customFormat="1" ht="21" x14ac:dyDescent="0.35">
      <c r="A80" s="88" t="s">
        <v>163</v>
      </c>
      <c r="B80" s="88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</row>
    <row r="81" spans="1:22" s="76" customFormat="1" ht="18" customHeight="1" x14ac:dyDescent="0.35">
      <c r="A81" s="2"/>
      <c r="B81" s="2">
        <v>2</v>
      </c>
      <c r="C81" s="2">
        <v>3</v>
      </c>
      <c r="D81" s="2">
        <v>4</v>
      </c>
      <c r="E81" s="2">
        <v>5</v>
      </c>
      <c r="F81" s="2">
        <v>6</v>
      </c>
      <c r="G81" s="2">
        <v>7</v>
      </c>
      <c r="H81" s="2">
        <v>8</v>
      </c>
      <c r="I81" s="2">
        <v>9</v>
      </c>
      <c r="J81" s="2">
        <v>10</v>
      </c>
      <c r="K81" s="2">
        <v>11</v>
      </c>
      <c r="L81" s="2">
        <v>12</v>
      </c>
      <c r="M81" s="2">
        <v>13</v>
      </c>
      <c r="N81" s="2">
        <v>14</v>
      </c>
      <c r="O81" s="2">
        <v>15</v>
      </c>
      <c r="P81" s="2">
        <v>16</v>
      </c>
      <c r="Q81" s="2">
        <v>17</v>
      </c>
      <c r="R81" s="2">
        <v>18</v>
      </c>
      <c r="S81" s="2">
        <v>19</v>
      </c>
      <c r="T81" s="2">
        <v>20</v>
      </c>
      <c r="U81" s="2">
        <v>21</v>
      </c>
      <c r="V81" s="2">
        <v>22</v>
      </c>
    </row>
    <row r="82" spans="1:22" s="74" customFormat="1" ht="67.5" customHeight="1" x14ac:dyDescent="0.35">
      <c r="A82" s="184"/>
      <c r="B82" s="184"/>
      <c r="C82" s="443" t="s">
        <v>222</v>
      </c>
      <c r="D82" s="443" t="s">
        <v>223</v>
      </c>
      <c r="E82" s="443" t="s">
        <v>1</v>
      </c>
      <c r="F82" s="443" t="s">
        <v>224</v>
      </c>
      <c r="G82" s="443" t="s">
        <v>114</v>
      </c>
      <c r="H82" s="443"/>
      <c r="I82" s="443" t="s">
        <v>115</v>
      </c>
      <c r="J82" s="443"/>
      <c r="K82" s="443"/>
      <c r="L82" s="443"/>
      <c r="M82" s="443"/>
      <c r="N82" s="443"/>
      <c r="O82" s="443"/>
      <c r="P82" s="443"/>
      <c r="Q82" s="443"/>
      <c r="R82" s="443"/>
      <c r="S82" s="443"/>
      <c r="T82" s="443"/>
      <c r="U82" s="443" t="s">
        <v>113</v>
      </c>
      <c r="V82" s="443"/>
    </row>
    <row r="83" spans="1:22" s="74" customFormat="1" ht="18" customHeight="1" x14ac:dyDescent="0.35">
      <c r="A83" s="184"/>
      <c r="B83" s="184"/>
      <c r="C83" s="443"/>
      <c r="D83" s="443"/>
      <c r="E83" s="443"/>
      <c r="F83" s="443"/>
      <c r="G83" s="443" t="s">
        <v>3</v>
      </c>
      <c r="H83" s="443" t="s">
        <v>4</v>
      </c>
      <c r="I83" s="443" t="s">
        <v>3</v>
      </c>
      <c r="J83" s="443"/>
      <c r="K83" s="443"/>
      <c r="L83" s="443"/>
      <c r="M83" s="443"/>
      <c r="N83" s="443"/>
      <c r="O83" s="443" t="s">
        <v>112</v>
      </c>
      <c r="P83" s="443"/>
      <c r="Q83" s="443"/>
      <c r="R83" s="443"/>
      <c r="S83" s="443"/>
      <c r="T83" s="443"/>
      <c r="U83" s="443" t="s">
        <v>3</v>
      </c>
      <c r="V83" s="443" t="s">
        <v>112</v>
      </c>
    </row>
    <row r="84" spans="1:22" s="74" customFormat="1" ht="18" customHeight="1" x14ac:dyDescent="0.35">
      <c r="A84" s="184"/>
      <c r="B84" s="184"/>
      <c r="C84" s="443"/>
      <c r="D84" s="443"/>
      <c r="E84" s="443"/>
      <c r="F84" s="443"/>
      <c r="G84" s="443"/>
      <c r="H84" s="443"/>
      <c r="I84" s="184" t="s">
        <v>225</v>
      </c>
      <c r="J84" s="184" t="s">
        <v>108</v>
      </c>
      <c r="K84" s="184" t="s">
        <v>109</v>
      </c>
      <c r="L84" s="57" t="s">
        <v>110</v>
      </c>
      <c r="M84" s="184" t="s">
        <v>226</v>
      </c>
      <c r="N84" s="184" t="s">
        <v>227</v>
      </c>
      <c r="O84" s="184" t="s">
        <v>225</v>
      </c>
      <c r="P84" s="184" t="s">
        <v>108</v>
      </c>
      <c r="Q84" s="184" t="s">
        <v>109</v>
      </c>
      <c r="R84" s="57" t="s">
        <v>110</v>
      </c>
      <c r="S84" s="184" t="s">
        <v>226</v>
      </c>
      <c r="T84" s="184" t="s">
        <v>228</v>
      </c>
      <c r="U84" s="443"/>
      <c r="V84" s="443"/>
    </row>
    <row r="85" spans="1:22" s="74" customFormat="1" ht="18" customHeight="1" x14ac:dyDescent="0.35">
      <c r="A85" s="184">
        <v>1</v>
      </c>
      <c r="B85" s="237" t="s">
        <v>154</v>
      </c>
      <c r="C85" s="184"/>
      <c r="D85" s="184"/>
      <c r="E85" s="85"/>
      <c r="F85" s="59"/>
      <c r="G85" s="184"/>
      <c r="H85" s="184"/>
      <c r="I85" s="184"/>
      <c r="J85" s="184"/>
      <c r="K85" s="184"/>
      <c r="L85" s="57"/>
      <c r="M85" s="182"/>
      <c r="N85" s="182"/>
      <c r="O85" s="182"/>
      <c r="P85" s="184"/>
      <c r="Q85" s="184"/>
      <c r="R85" s="57"/>
      <c r="S85" s="182"/>
      <c r="T85" s="182"/>
      <c r="U85" s="71"/>
      <c r="V85" s="71"/>
    </row>
    <row r="86" spans="1:22" s="74" customFormat="1" ht="18" customHeight="1" x14ac:dyDescent="0.35">
      <c r="A86" s="184">
        <v>2</v>
      </c>
      <c r="B86" s="237" t="s">
        <v>144</v>
      </c>
      <c r="C86" s="184"/>
      <c r="D86" s="184"/>
      <c r="E86" s="85"/>
      <c r="F86" s="59"/>
      <c r="G86" s="184"/>
      <c r="H86" s="184"/>
      <c r="I86" s="184"/>
      <c r="J86" s="184"/>
      <c r="K86" s="184"/>
      <c r="L86" s="57"/>
      <c r="M86" s="182"/>
      <c r="N86" s="182"/>
      <c r="O86" s="182"/>
      <c r="P86" s="184"/>
      <c r="Q86" s="184"/>
      <c r="R86" s="57"/>
      <c r="S86" s="182"/>
      <c r="T86" s="182"/>
      <c r="U86" s="71"/>
      <c r="V86" s="71"/>
    </row>
    <row r="87" spans="1:22" s="74" customFormat="1" ht="18" customHeight="1" x14ac:dyDescent="0.35">
      <c r="A87" s="184">
        <v>3</v>
      </c>
      <c r="B87" s="237" t="s">
        <v>155</v>
      </c>
      <c r="C87" s="184"/>
      <c r="D87" s="184"/>
      <c r="E87" s="85"/>
      <c r="F87" s="59"/>
      <c r="G87" s="184"/>
      <c r="H87" s="184"/>
      <c r="I87" s="184"/>
      <c r="J87" s="184"/>
      <c r="K87" s="184"/>
      <c r="L87" s="57"/>
      <c r="M87" s="182"/>
      <c r="N87" s="182"/>
      <c r="O87" s="182"/>
      <c r="P87" s="184"/>
      <c r="Q87" s="184"/>
      <c r="R87" s="57"/>
      <c r="S87" s="182"/>
      <c r="T87" s="182"/>
      <c r="U87" s="71"/>
      <c r="V87" s="71"/>
    </row>
    <row r="88" spans="1:22" s="74" customFormat="1" ht="18" customHeight="1" x14ac:dyDescent="0.35">
      <c r="A88" s="184">
        <v>4</v>
      </c>
      <c r="B88" s="237" t="s">
        <v>156</v>
      </c>
      <c r="C88" s="184"/>
      <c r="D88" s="184"/>
      <c r="E88" s="85"/>
      <c r="F88" s="59"/>
      <c r="G88" s="184"/>
      <c r="H88" s="184"/>
      <c r="I88" s="184"/>
      <c r="J88" s="184"/>
      <c r="K88" s="184"/>
      <c r="L88" s="57"/>
      <c r="M88" s="182"/>
      <c r="N88" s="182"/>
      <c r="O88" s="182"/>
      <c r="P88" s="184"/>
      <c r="Q88" s="184"/>
      <c r="R88" s="57"/>
      <c r="S88" s="182"/>
      <c r="T88" s="182"/>
      <c r="U88" s="71"/>
      <c r="V88" s="71"/>
    </row>
    <row r="89" spans="1:22" s="74" customFormat="1" ht="18" customHeight="1" x14ac:dyDescent="0.35">
      <c r="A89" s="184">
        <v>5</v>
      </c>
      <c r="B89" s="237" t="s">
        <v>157</v>
      </c>
      <c r="C89" s="184"/>
      <c r="D89" s="184"/>
      <c r="E89" s="85"/>
      <c r="F89" s="59"/>
      <c r="G89" s="184"/>
      <c r="H89" s="184"/>
      <c r="I89" s="184"/>
      <c r="J89" s="184"/>
      <c r="K89" s="184"/>
      <c r="L89" s="57"/>
      <c r="M89" s="182"/>
      <c r="N89" s="182"/>
      <c r="O89" s="182"/>
      <c r="P89" s="184"/>
      <c r="Q89" s="184"/>
      <c r="R89" s="57"/>
      <c r="S89" s="182"/>
      <c r="T89" s="182"/>
      <c r="U89" s="71"/>
      <c r="V89" s="71"/>
    </row>
    <row r="90" spans="1:22" s="74" customFormat="1" ht="18" customHeight="1" x14ac:dyDescent="0.35">
      <c r="A90" s="184">
        <v>6</v>
      </c>
      <c r="B90" s="237" t="s">
        <v>158</v>
      </c>
      <c r="C90" s="184"/>
      <c r="D90" s="184"/>
      <c r="E90" s="85"/>
      <c r="F90" s="59"/>
      <c r="G90" s="184"/>
      <c r="H90" s="184"/>
      <c r="I90" s="184"/>
      <c r="J90" s="184"/>
      <c r="K90" s="184"/>
      <c r="L90" s="57"/>
      <c r="M90" s="182"/>
      <c r="N90" s="182"/>
      <c r="O90" s="182"/>
      <c r="P90" s="184"/>
      <c r="Q90" s="184"/>
      <c r="R90" s="57"/>
      <c r="S90" s="182"/>
      <c r="T90" s="182"/>
      <c r="U90" s="71"/>
      <c r="V90" s="71"/>
    </row>
    <row r="91" spans="1:22" s="74" customFormat="1" ht="18" customHeight="1" x14ac:dyDescent="0.35">
      <c r="A91" s="184">
        <v>7</v>
      </c>
      <c r="B91" s="237" t="s">
        <v>159</v>
      </c>
      <c r="C91" s="184"/>
      <c r="D91" s="184"/>
      <c r="E91" s="85"/>
      <c r="F91" s="59"/>
      <c r="G91" s="184"/>
      <c r="H91" s="184"/>
      <c r="I91" s="184"/>
      <c r="J91" s="184"/>
      <c r="K91" s="184"/>
      <c r="L91" s="57"/>
      <c r="M91" s="182"/>
      <c r="N91" s="182"/>
      <c r="O91" s="182"/>
      <c r="P91" s="184"/>
      <c r="Q91" s="184"/>
      <c r="R91" s="57"/>
      <c r="S91" s="182"/>
      <c r="T91" s="182"/>
      <c r="U91" s="71"/>
      <c r="V91" s="71"/>
    </row>
    <row r="92" spans="1:22" x14ac:dyDescent="0.35">
      <c r="A92" s="184">
        <v>8</v>
      </c>
      <c r="B92" s="237" t="s">
        <v>133</v>
      </c>
      <c r="C92" s="184"/>
      <c r="D92" s="184"/>
      <c r="E92" s="85"/>
      <c r="F92" s="59"/>
      <c r="G92" s="184"/>
      <c r="H92" s="184"/>
      <c r="I92" s="184"/>
      <c r="J92" s="184"/>
      <c r="K92" s="184"/>
      <c r="L92" s="57"/>
      <c r="M92" s="182"/>
      <c r="N92" s="182"/>
      <c r="O92" s="182"/>
      <c r="P92" s="184"/>
      <c r="Q92" s="184"/>
      <c r="R92" s="57"/>
      <c r="S92" s="182"/>
      <c r="T92" s="182"/>
      <c r="U92" s="71"/>
      <c r="V92" s="71"/>
    </row>
    <row r="93" spans="1:22" x14ac:dyDescent="0.35">
      <c r="A93" s="184">
        <v>9</v>
      </c>
      <c r="B93" s="237" t="s">
        <v>148</v>
      </c>
      <c r="C93" s="184"/>
      <c r="D93" s="184"/>
      <c r="E93" s="85"/>
      <c r="F93" s="59"/>
      <c r="G93" s="184"/>
      <c r="H93" s="184"/>
      <c r="I93" s="184"/>
      <c r="J93" s="184"/>
      <c r="K93" s="184"/>
      <c r="L93" s="57"/>
      <c r="M93" s="182"/>
      <c r="N93" s="182"/>
      <c r="O93" s="182"/>
      <c r="P93" s="184"/>
      <c r="Q93" s="184"/>
      <c r="R93" s="57"/>
      <c r="S93" s="182"/>
      <c r="T93" s="182"/>
      <c r="U93" s="71"/>
      <c r="V93" s="71"/>
    </row>
    <row r="94" spans="1:22" ht="29.15" x14ac:dyDescent="0.35">
      <c r="A94" s="184">
        <v>10</v>
      </c>
      <c r="B94" s="237" t="s">
        <v>143</v>
      </c>
      <c r="C94" s="184"/>
      <c r="D94" s="184"/>
      <c r="E94" s="85"/>
      <c r="F94" s="59"/>
      <c r="G94" s="184"/>
      <c r="H94" s="184"/>
      <c r="I94" s="184"/>
      <c r="J94" s="184"/>
      <c r="K94" s="184"/>
      <c r="L94" s="57"/>
      <c r="M94" s="182"/>
      <c r="N94" s="182"/>
      <c r="O94" s="182"/>
      <c r="P94" s="184"/>
      <c r="Q94" s="184"/>
      <c r="R94" s="57"/>
      <c r="S94" s="182"/>
      <c r="T94" s="182"/>
      <c r="U94" s="71"/>
      <c r="V94" s="71"/>
    </row>
    <row r="95" spans="1:22" x14ac:dyDescent="0.35">
      <c r="A95" s="184">
        <v>11</v>
      </c>
      <c r="B95" s="237" t="s">
        <v>160</v>
      </c>
      <c r="C95" s="184"/>
      <c r="D95" s="184"/>
      <c r="E95" s="85"/>
      <c r="F95" s="59"/>
      <c r="G95" s="184"/>
      <c r="H95" s="184"/>
      <c r="I95" s="184"/>
      <c r="J95" s="184"/>
      <c r="K95" s="184"/>
      <c r="L95" s="57"/>
      <c r="M95" s="182"/>
      <c r="N95" s="182"/>
      <c r="O95" s="182"/>
      <c r="P95" s="184"/>
      <c r="Q95" s="184"/>
      <c r="R95" s="57"/>
      <c r="S95" s="182"/>
      <c r="T95" s="182"/>
      <c r="U95" s="71"/>
      <c r="V95" s="71"/>
    </row>
    <row r="96" spans="1:22" x14ac:dyDescent="0.35">
      <c r="A96" s="184">
        <v>12</v>
      </c>
      <c r="B96" s="237" t="s">
        <v>150</v>
      </c>
      <c r="C96" s="184"/>
      <c r="D96" s="184"/>
      <c r="E96" s="85"/>
      <c r="F96" s="59"/>
      <c r="G96" s="184"/>
      <c r="H96" s="184"/>
      <c r="I96" s="184"/>
      <c r="J96" s="184"/>
      <c r="K96" s="184"/>
      <c r="L96" s="57"/>
      <c r="M96" s="182"/>
      <c r="N96" s="182"/>
      <c r="O96" s="182"/>
      <c r="P96" s="184"/>
      <c r="Q96" s="184"/>
      <c r="R96" s="57"/>
      <c r="S96" s="182"/>
      <c r="T96" s="182"/>
      <c r="U96" s="71"/>
      <c r="V96" s="71"/>
    </row>
    <row r="97" spans="1:22" ht="29.15" x14ac:dyDescent="0.35">
      <c r="A97" s="184">
        <v>13</v>
      </c>
      <c r="B97" s="237" t="s">
        <v>145</v>
      </c>
      <c r="C97" s="184"/>
      <c r="D97" s="184"/>
      <c r="E97" s="85"/>
      <c r="F97" s="59"/>
      <c r="G97" s="184"/>
      <c r="H97" s="184"/>
      <c r="I97" s="184"/>
      <c r="J97" s="184"/>
      <c r="K97" s="184"/>
      <c r="L97" s="57"/>
      <c r="M97" s="182"/>
      <c r="N97" s="182"/>
      <c r="O97" s="182"/>
      <c r="P97" s="184"/>
      <c r="Q97" s="184"/>
      <c r="R97" s="57"/>
      <c r="S97" s="182"/>
      <c r="T97" s="182"/>
      <c r="U97" s="71"/>
      <c r="V97" s="71"/>
    </row>
    <row r="98" spans="1:22" ht="29.15" x14ac:dyDescent="0.35">
      <c r="A98" s="184">
        <v>14</v>
      </c>
      <c r="B98" s="237" t="s">
        <v>141</v>
      </c>
      <c r="C98" s="184"/>
      <c r="D98" s="184"/>
      <c r="E98" s="85"/>
      <c r="F98" s="59"/>
      <c r="G98" s="184"/>
      <c r="H98" s="184"/>
      <c r="I98" s="184"/>
      <c r="J98" s="184"/>
      <c r="K98" s="184"/>
      <c r="L98" s="57"/>
      <c r="M98" s="182"/>
      <c r="N98" s="182"/>
      <c r="O98" s="182"/>
      <c r="P98" s="184"/>
      <c r="Q98" s="184"/>
      <c r="R98" s="57"/>
      <c r="S98" s="182"/>
      <c r="T98" s="182"/>
      <c r="U98" s="71"/>
      <c r="V98" s="71"/>
    </row>
    <row r="99" spans="1:22" ht="29.15" x14ac:dyDescent="0.35">
      <c r="A99" s="184">
        <v>15</v>
      </c>
      <c r="B99" s="237" t="s">
        <v>161</v>
      </c>
      <c r="C99" s="184"/>
      <c r="D99" s="184"/>
      <c r="E99" s="85"/>
      <c r="F99" s="59"/>
      <c r="G99" s="184"/>
      <c r="H99" s="184"/>
      <c r="I99" s="184"/>
      <c r="J99" s="184"/>
      <c r="K99" s="184"/>
      <c r="L99" s="57"/>
      <c r="M99" s="182"/>
      <c r="N99" s="182"/>
      <c r="O99" s="182"/>
      <c r="P99" s="184"/>
      <c r="Q99" s="184"/>
      <c r="R99" s="57"/>
      <c r="S99" s="182"/>
      <c r="T99" s="182"/>
      <c r="U99" s="71"/>
      <c r="V99" s="71"/>
    </row>
    <row r="100" spans="1:22" ht="29.15" x14ac:dyDescent="0.35">
      <c r="A100" s="184">
        <v>16</v>
      </c>
      <c r="B100" s="237" t="s">
        <v>137</v>
      </c>
      <c r="C100" s="184"/>
      <c r="D100" s="184"/>
      <c r="E100" s="85"/>
      <c r="F100" s="59"/>
      <c r="G100" s="60"/>
      <c r="H100" s="60"/>
      <c r="I100" s="60"/>
      <c r="J100" s="60"/>
      <c r="K100" s="60"/>
      <c r="L100" s="61"/>
      <c r="M100" s="86"/>
      <c r="N100" s="86"/>
      <c r="O100" s="86"/>
      <c r="P100" s="60"/>
      <c r="Q100" s="60"/>
      <c r="R100" s="61"/>
      <c r="S100" s="86"/>
      <c r="T100" s="86"/>
      <c r="U100" s="71"/>
      <c r="V100" s="71"/>
    </row>
    <row r="101" spans="1:22" ht="29.15" x14ac:dyDescent="0.35">
      <c r="A101" s="184">
        <v>17</v>
      </c>
      <c r="B101" s="237" t="s">
        <v>138</v>
      </c>
      <c r="C101" s="184"/>
      <c r="D101" s="184"/>
      <c r="E101" s="85"/>
      <c r="F101" s="59"/>
      <c r="G101" s="60"/>
      <c r="H101" s="60"/>
      <c r="I101" s="60"/>
      <c r="J101" s="60"/>
      <c r="K101" s="60"/>
      <c r="L101" s="61"/>
      <c r="M101" s="86"/>
      <c r="N101" s="86"/>
      <c r="O101" s="86"/>
      <c r="P101" s="60"/>
      <c r="Q101" s="60"/>
      <c r="R101" s="61"/>
      <c r="S101" s="86"/>
      <c r="T101" s="86"/>
      <c r="U101" s="71"/>
      <c r="V101" s="71"/>
    </row>
    <row r="102" spans="1:22" x14ac:dyDescent="0.35">
      <c r="A102" s="184">
        <v>18</v>
      </c>
      <c r="B102" s="237" t="s">
        <v>152</v>
      </c>
      <c r="C102" s="184"/>
      <c r="D102" s="184"/>
      <c r="E102" s="85"/>
      <c r="F102" s="59"/>
      <c r="G102" s="60"/>
      <c r="H102" s="60"/>
      <c r="I102" s="60"/>
      <c r="J102" s="60"/>
      <c r="K102" s="60"/>
      <c r="L102" s="61"/>
      <c r="M102" s="86"/>
      <c r="N102" s="86"/>
      <c r="O102" s="86"/>
      <c r="P102" s="60"/>
      <c r="Q102" s="60"/>
      <c r="R102" s="61"/>
      <c r="S102" s="86"/>
      <c r="T102" s="86"/>
      <c r="U102" s="71"/>
      <c r="V102" s="71"/>
    </row>
    <row r="103" spans="1:22" x14ac:dyDescent="0.35">
      <c r="A103" s="74">
        <v>19</v>
      </c>
      <c r="B103" s="237" t="s">
        <v>139</v>
      </c>
      <c r="C103" s="7"/>
      <c r="D103" s="7"/>
      <c r="E103" s="124"/>
      <c r="F103" s="89"/>
      <c r="G103" s="86"/>
      <c r="H103" s="86"/>
      <c r="I103" s="86"/>
      <c r="J103" s="86"/>
      <c r="K103" s="86"/>
      <c r="L103" s="125"/>
      <c r="M103" s="86"/>
      <c r="N103" s="86"/>
      <c r="O103" s="86"/>
      <c r="P103" s="86"/>
      <c r="Q103" s="86"/>
      <c r="R103" s="125"/>
      <c r="S103" s="86"/>
      <c r="T103" s="86"/>
      <c r="U103" s="231"/>
      <c r="V103" s="231"/>
    </row>
    <row r="104" spans="1:22" x14ac:dyDescent="0.35">
      <c r="C104" s="9"/>
      <c r="D104" s="9"/>
      <c r="E104" s="10">
        <f>VLOOKUP(Control!$B$41,Q2_Paeds,E81,FALSE)</f>
        <v>0</v>
      </c>
      <c r="F104" s="10">
        <f>VLOOKUP(Control!$B$41,Q2_Paeds,F81,FALSE)</f>
        <v>0</v>
      </c>
      <c r="G104" s="10">
        <f>VLOOKUP(Control!$B$41,Q2_Paeds,G81,FALSE)</f>
        <v>0</v>
      </c>
      <c r="H104" s="10">
        <f>VLOOKUP(Control!$B$41,Q2_Paeds,H81,FALSE)</f>
        <v>0</v>
      </c>
      <c r="I104" s="10">
        <f>VLOOKUP(Control!$B$41,Q2_Paeds,I81,FALSE)</f>
        <v>0</v>
      </c>
      <c r="J104" s="10">
        <f>VLOOKUP(Control!$B$41,Q2_Paeds,J81,FALSE)</f>
        <v>0</v>
      </c>
      <c r="K104" s="10">
        <f>VLOOKUP(Control!$B$41,Q2_Paeds,K81,FALSE)</f>
        <v>0</v>
      </c>
      <c r="L104" s="10">
        <f>VLOOKUP(Control!$B$41,Q2_Paeds,L81,FALSE)</f>
        <v>0</v>
      </c>
      <c r="M104" s="10">
        <f>VLOOKUP(Control!$B$41,Q2_Paeds,M81,FALSE)</f>
        <v>0</v>
      </c>
      <c r="N104" s="10">
        <f>VLOOKUP(Control!$B$41,Q2_Paeds,N81,FALSE)</f>
        <v>0</v>
      </c>
      <c r="O104" s="10">
        <f>VLOOKUP(Control!$B$41,Q2_Paeds,O81,FALSE)</f>
        <v>0</v>
      </c>
      <c r="P104" s="10">
        <f>VLOOKUP(Control!$B$41,Q2_Paeds,P81,FALSE)</f>
        <v>0</v>
      </c>
      <c r="Q104" s="10">
        <f>VLOOKUP(Control!$B$41,Q2_Paeds,Q81,FALSE)</f>
        <v>0</v>
      </c>
      <c r="R104" s="10">
        <f>VLOOKUP(Control!$B$41,Q2_Paeds,R81,FALSE)</f>
        <v>0</v>
      </c>
      <c r="S104" s="10">
        <f>VLOOKUP(Control!$B$41,Q2_Paeds,S81,FALSE)</f>
        <v>0</v>
      </c>
      <c r="T104" s="10">
        <f>VLOOKUP(Control!$B$41,Q2_Paeds,T81,FALSE)</f>
        <v>0</v>
      </c>
      <c r="U104" s="236">
        <f>VLOOKUP(Control!$B$41,Q2_Paeds,U81,FALSE)</f>
        <v>0</v>
      </c>
      <c r="V104" s="236">
        <f>VLOOKUP(Control!$B$41,Q2_Paeds,V81,FALSE)</f>
        <v>0</v>
      </c>
    </row>
    <row r="105" spans="1:22" s="56" customFormat="1" ht="21" x14ac:dyDescent="0.35"/>
    <row r="106" spans="1:22" s="12" customFormat="1" ht="27.75" customHeight="1" x14ac:dyDescent="0.35">
      <c r="A106" s="12" t="s">
        <v>42</v>
      </c>
    </row>
    <row r="107" spans="1:22" s="56" customFormat="1" ht="21" x14ac:dyDescent="0.35">
      <c r="A107" s="87" t="s">
        <v>162</v>
      </c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</row>
    <row r="108" spans="1:22" x14ac:dyDescent="0.35">
      <c r="B108" s="2">
        <v>2</v>
      </c>
      <c r="C108" s="2">
        <v>3</v>
      </c>
      <c r="D108" s="2">
        <v>4</v>
      </c>
      <c r="E108" s="2">
        <v>5</v>
      </c>
      <c r="F108" s="2">
        <v>6</v>
      </c>
      <c r="G108" s="2">
        <v>7</v>
      </c>
      <c r="H108" s="2">
        <v>8</v>
      </c>
      <c r="I108" s="2">
        <v>9</v>
      </c>
      <c r="J108" s="2">
        <v>10</v>
      </c>
      <c r="K108" s="2">
        <v>11</v>
      </c>
      <c r="L108" s="2">
        <v>12</v>
      </c>
      <c r="M108" s="2">
        <v>13</v>
      </c>
      <c r="N108" s="2">
        <v>14</v>
      </c>
      <c r="O108" s="2">
        <v>15</v>
      </c>
      <c r="P108" s="2">
        <v>16</v>
      </c>
      <c r="Q108" s="2">
        <v>17</v>
      </c>
      <c r="R108" s="2">
        <v>18</v>
      </c>
      <c r="S108" s="2">
        <v>19</v>
      </c>
      <c r="T108" s="2">
        <v>20</v>
      </c>
      <c r="U108" s="2">
        <v>21</v>
      </c>
      <c r="V108" s="2">
        <v>22</v>
      </c>
    </row>
    <row r="109" spans="1:22" s="74" customFormat="1" ht="45.75" customHeight="1" x14ac:dyDescent="0.35">
      <c r="A109" s="184"/>
      <c r="B109" s="184"/>
      <c r="C109" s="443" t="s">
        <v>222</v>
      </c>
      <c r="D109" s="443" t="s">
        <v>223</v>
      </c>
      <c r="E109" s="443" t="s">
        <v>1</v>
      </c>
      <c r="F109" s="443" t="s">
        <v>224</v>
      </c>
      <c r="G109" s="68" t="s">
        <v>114</v>
      </c>
      <c r="H109" s="68" t="s">
        <v>114</v>
      </c>
      <c r="I109" s="68" t="s">
        <v>115</v>
      </c>
      <c r="J109" s="68" t="s">
        <v>115</v>
      </c>
      <c r="K109" s="68" t="s">
        <v>115</v>
      </c>
      <c r="L109" s="68" t="s">
        <v>115</v>
      </c>
      <c r="M109" s="68" t="s">
        <v>115</v>
      </c>
      <c r="N109" s="68" t="s">
        <v>115</v>
      </c>
      <c r="O109" s="68" t="s">
        <v>115</v>
      </c>
      <c r="P109" s="68" t="s">
        <v>115</v>
      </c>
      <c r="Q109" s="68" t="s">
        <v>115</v>
      </c>
      <c r="R109" s="68" t="s">
        <v>115</v>
      </c>
      <c r="S109" s="68" t="s">
        <v>115</v>
      </c>
      <c r="T109" s="68" t="s">
        <v>115</v>
      </c>
      <c r="U109" s="68" t="s">
        <v>113</v>
      </c>
      <c r="V109" s="68" t="s">
        <v>113</v>
      </c>
    </row>
    <row r="110" spans="1:22" s="74" customFormat="1" ht="24.75" customHeight="1" x14ac:dyDescent="0.35">
      <c r="A110" s="184"/>
      <c r="B110" s="184"/>
      <c r="C110" s="443"/>
      <c r="D110" s="443"/>
      <c r="E110" s="443"/>
      <c r="F110" s="443"/>
      <c r="G110" s="443" t="s">
        <v>3</v>
      </c>
      <c r="H110" s="443" t="s">
        <v>4</v>
      </c>
      <c r="I110" s="68" t="s">
        <v>3</v>
      </c>
      <c r="J110" s="68" t="s">
        <v>3</v>
      </c>
      <c r="K110" s="68" t="s">
        <v>3</v>
      </c>
      <c r="L110" s="68" t="s">
        <v>3</v>
      </c>
      <c r="M110" s="68" t="s">
        <v>3</v>
      </c>
      <c r="N110" s="68" t="s">
        <v>3</v>
      </c>
      <c r="O110" s="68" t="s">
        <v>112</v>
      </c>
      <c r="P110" s="68" t="s">
        <v>112</v>
      </c>
      <c r="Q110" s="68" t="s">
        <v>112</v>
      </c>
      <c r="R110" s="68" t="s">
        <v>112</v>
      </c>
      <c r="S110" s="68" t="s">
        <v>112</v>
      </c>
      <c r="T110" s="68" t="s">
        <v>112</v>
      </c>
      <c r="U110" s="68" t="s">
        <v>3</v>
      </c>
      <c r="V110" s="68" t="s">
        <v>112</v>
      </c>
    </row>
    <row r="111" spans="1:22" s="74" customFormat="1" ht="27.75" customHeight="1" x14ac:dyDescent="0.35">
      <c r="A111" s="184"/>
      <c r="B111" s="184"/>
      <c r="C111" s="443"/>
      <c r="D111" s="443"/>
      <c r="E111" s="443"/>
      <c r="F111" s="443"/>
      <c r="G111" s="443"/>
      <c r="H111" s="443"/>
      <c r="I111" s="184" t="s">
        <v>225</v>
      </c>
      <c r="J111" s="184" t="s">
        <v>108</v>
      </c>
      <c r="K111" s="184" t="s">
        <v>109</v>
      </c>
      <c r="L111" s="57" t="s">
        <v>110</v>
      </c>
      <c r="M111" s="184" t="s">
        <v>226</v>
      </c>
      <c r="N111" s="184" t="s">
        <v>227</v>
      </c>
      <c r="O111" s="184" t="s">
        <v>225</v>
      </c>
      <c r="P111" s="184" t="s">
        <v>108</v>
      </c>
      <c r="Q111" s="184" t="s">
        <v>109</v>
      </c>
      <c r="R111" s="57" t="s">
        <v>110</v>
      </c>
      <c r="S111" s="184" t="s">
        <v>226</v>
      </c>
      <c r="T111" s="184" t="s">
        <v>228</v>
      </c>
      <c r="U111" s="68" t="s">
        <v>3</v>
      </c>
      <c r="V111" s="68" t="s">
        <v>112</v>
      </c>
    </row>
    <row r="112" spans="1:22" s="74" customFormat="1" ht="18" customHeight="1" x14ac:dyDescent="0.35">
      <c r="A112" s="184">
        <v>1</v>
      </c>
      <c r="B112" s="237" t="s">
        <v>130</v>
      </c>
      <c r="C112" s="184" t="s">
        <v>263</v>
      </c>
      <c r="D112" s="184">
        <v>2020</v>
      </c>
      <c r="E112" s="276" t="s">
        <v>130</v>
      </c>
      <c r="F112" s="59" t="s">
        <v>49</v>
      </c>
      <c r="G112" s="184">
        <v>18</v>
      </c>
      <c r="H112" s="184" t="s">
        <v>264</v>
      </c>
      <c r="I112" s="184">
        <v>481</v>
      </c>
      <c r="J112" s="184">
        <v>264</v>
      </c>
      <c r="K112" s="184">
        <v>120</v>
      </c>
      <c r="L112" s="57">
        <v>0</v>
      </c>
      <c r="M112" s="182">
        <v>865</v>
      </c>
      <c r="N112" s="182">
        <v>384</v>
      </c>
      <c r="O112" s="182" t="s">
        <v>264</v>
      </c>
      <c r="P112" s="184" t="s">
        <v>264</v>
      </c>
      <c r="Q112" s="184" t="s">
        <v>264</v>
      </c>
      <c r="R112" s="57" t="s">
        <v>264</v>
      </c>
      <c r="S112" s="182">
        <v>0</v>
      </c>
      <c r="T112" s="182">
        <v>0</v>
      </c>
      <c r="U112" s="71">
        <v>0.13200000000000001</v>
      </c>
      <c r="V112" s="71" t="s">
        <v>264</v>
      </c>
    </row>
    <row r="113" spans="1:22" s="74" customFormat="1" ht="29.15" x14ac:dyDescent="0.35">
      <c r="A113" s="184">
        <v>2</v>
      </c>
      <c r="B113" s="237" t="s">
        <v>136</v>
      </c>
      <c r="C113" s="184" t="s">
        <v>263</v>
      </c>
      <c r="D113" s="184">
        <v>2020</v>
      </c>
      <c r="E113" s="276" t="s">
        <v>136</v>
      </c>
      <c r="F113" s="59" t="s">
        <v>49</v>
      </c>
      <c r="G113" s="184">
        <v>17</v>
      </c>
      <c r="H113" s="184">
        <v>0</v>
      </c>
      <c r="I113" s="184">
        <v>48</v>
      </c>
      <c r="J113" s="184">
        <v>20</v>
      </c>
      <c r="K113" s="184">
        <v>27</v>
      </c>
      <c r="L113" s="57">
        <v>17</v>
      </c>
      <c r="M113" s="182">
        <v>112</v>
      </c>
      <c r="N113" s="182">
        <v>64</v>
      </c>
      <c r="O113" s="182">
        <v>0</v>
      </c>
      <c r="P113" s="184">
        <v>0</v>
      </c>
      <c r="Q113" s="184">
        <v>0</v>
      </c>
      <c r="R113" s="57">
        <v>0</v>
      </c>
      <c r="S113" s="182">
        <v>0</v>
      </c>
      <c r="T113" s="182">
        <v>0</v>
      </c>
      <c r="U113" s="71">
        <v>0.25</v>
      </c>
      <c r="V113" s="71">
        <v>0</v>
      </c>
    </row>
    <row r="114" spans="1:22" s="74" customFormat="1" ht="27" customHeight="1" x14ac:dyDescent="0.35">
      <c r="A114" s="184">
        <v>3</v>
      </c>
      <c r="B114" s="237" t="s">
        <v>134</v>
      </c>
      <c r="C114" s="184" t="s">
        <v>263</v>
      </c>
      <c r="D114" s="184">
        <v>2020</v>
      </c>
      <c r="E114" s="276" t="s">
        <v>155</v>
      </c>
      <c r="F114" s="59" t="s">
        <v>49</v>
      </c>
      <c r="G114" s="184">
        <v>0</v>
      </c>
      <c r="H114" s="184">
        <v>0</v>
      </c>
      <c r="I114" s="184">
        <v>15</v>
      </c>
      <c r="J114" s="184">
        <v>33</v>
      </c>
      <c r="K114" s="184">
        <v>20</v>
      </c>
      <c r="L114" s="57">
        <v>0</v>
      </c>
      <c r="M114" s="182">
        <v>68</v>
      </c>
      <c r="N114" s="182">
        <v>53</v>
      </c>
      <c r="O114" s="182">
        <v>15</v>
      </c>
      <c r="P114" s="184">
        <v>33</v>
      </c>
      <c r="Q114" s="184">
        <v>20</v>
      </c>
      <c r="R114" s="57">
        <v>0</v>
      </c>
      <c r="S114" s="182">
        <v>68</v>
      </c>
      <c r="T114" s="182">
        <v>53</v>
      </c>
      <c r="U114" s="71">
        <v>0.02</v>
      </c>
      <c r="V114" s="71">
        <v>0</v>
      </c>
    </row>
    <row r="115" spans="1:22" s="74" customFormat="1" ht="29.15" x14ac:dyDescent="0.35">
      <c r="A115" s="184">
        <v>4</v>
      </c>
      <c r="B115" s="237" t="s">
        <v>132</v>
      </c>
      <c r="C115" s="274" t="s">
        <v>263</v>
      </c>
      <c r="D115" s="274">
        <v>2020</v>
      </c>
      <c r="E115" s="276" t="s">
        <v>157</v>
      </c>
      <c r="F115" s="59" t="s">
        <v>49</v>
      </c>
      <c r="G115" s="274">
        <v>56</v>
      </c>
      <c r="H115" s="274">
        <v>130</v>
      </c>
      <c r="I115" s="274">
        <v>38</v>
      </c>
      <c r="J115" s="274">
        <v>56</v>
      </c>
      <c r="K115" s="274">
        <v>57</v>
      </c>
      <c r="L115" s="57">
        <v>14</v>
      </c>
      <c r="M115" s="275">
        <v>165</v>
      </c>
      <c r="N115" s="275">
        <v>127</v>
      </c>
      <c r="O115" s="275">
        <v>26</v>
      </c>
      <c r="P115" s="274">
        <v>26</v>
      </c>
      <c r="Q115" s="274">
        <v>51</v>
      </c>
      <c r="R115" s="57">
        <v>47</v>
      </c>
      <c r="S115" s="275">
        <v>150</v>
      </c>
      <c r="T115" s="275">
        <v>124</v>
      </c>
      <c r="U115" s="71">
        <v>0.02</v>
      </c>
      <c r="V115" s="71">
        <v>0.08</v>
      </c>
    </row>
    <row r="116" spans="1:22" s="74" customFormat="1" ht="29.15" x14ac:dyDescent="0.35">
      <c r="A116" s="184">
        <v>5</v>
      </c>
      <c r="B116" s="237" t="s">
        <v>147</v>
      </c>
      <c r="C116" s="184" t="s">
        <v>263</v>
      </c>
      <c r="D116" s="184">
        <v>2020</v>
      </c>
      <c r="E116" s="276" t="s">
        <v>147</v>
      </c>
      <c r="F116" s="59" t="s">
        <v>49</v>
      </c>
      <c r="G116" s="184">
        <v>39</v>
      </c>
      <c r="H116" s="184">
        <v>39</v>
      </c>
      <c r="I116" s="184">
        <v>2</v>
      </c>
      <c r="J116" s="184">
        <v>0</v>
      </c>
      <c r="K116" s="184">
        <v>0</v>
      </c>
      <c r="L116" s="57">
        <v>0</v>
      </c>
      <c r="M116" s="182">
        <v>2</v>
      </c>
      <c r="N116" s="182">
        <v>0</v>
      </c>
      <c r="O116" s="182">
        <v>2</v>
      </c>
      <c r="P116" s="184">
        <v>0</v>
      </c>
      <c r="Q116" s="184">
        <v>0</v>
      </c>
      <c r="R116" s="57">
        <v>0</v>
      </c>
      <c r="S116" s="182">
        <v>2</v>
      </c>
      <c r="T116" s="182">
        <v>0</v>
      </c>
      <c r="U116" s="71">
        <v>0.06</v>
      </c>
      <c r="V116" s="71">
        <v>0.06</v>
      </c>
    </row>
    <row r="117" spans="1:22" s="74" customFormat="1" ht="18" customHeight="1" x14ac:dyDescent="0.35">
      <c r="A117" s="184">
        <v>6</v>
      </c>
      <c r="B117" s="237" t="s">
        <v>135</v>
      </c>
      <c r="C117" s="277" t="s">
        <v>263</v>
      </c>
      <c r="D117" s="277">
        <v>2020</v>
      </c>
      <c r="E117" s="276" t="s">
        <v>159</v>
      </c>
      <c r="F117" s="59" t="s">
        <v>49</v>
      </c>
      <c r="G117" s="277">
        <v>30</v>
      </c>
      <c r="H117" s="277">
        <v>0</v>
      </c>
      <c r="I117" s="277">
        <v>73</v>
      </c>
      <c r="J117" s="277">
        <v>106</v>
      </c>
      <c r="K117" s="277">
        <v>140</v>
      </c>
      <c r="L117" s="57">
        <v>195</v>
      </c>
      <c r="M117" s="278">
        <v>441</v>
      </c>
      <c r="N117" s="278">
        <v>514</v>
      </c>
      <c r="O117" s="278">
        <v>0</v>
      </c>
      <c r="P117" s="277">
        <v>0</v>
      </c>
      <c r="Q117" s="277">
        <v>0</v>
      </c>
      <c r="R117" s="57">
        <v>0</v>
      </c>
      <c r="S117" s="278">
        <v>0</v>
      </c>
      <c r="T117" s="278">
        <v>0</v>
      </c>
      <c r="U117" s="71">
        <v>0.05</v>
      </c>
      <c r="V117" s="71">
        <v>0</v>
      </c>
    </row>
    <row r="118" spans="1:22" s="74" customFormat="1" ht="18" customHeight="1" x14ac:dyDescent="0.35">
      <c r="A118" s="184">
        <v>7</v>
      </c>
      <c r="B118" s="237" t="s">
        <v>142</v>
      </c>
      <c r="C118" s="184"/>
      <c r="D118" s="184"/>
      <c r="E118" s="276"/>
      <c r="F118" s="59"/>
      <c r="G118" s="184"/>
      <c r="H118" s="184"/>
      <c r="I118" s="184"/>
      <c r="J118" s="184"/>
      <c r="K118" s="184"/>
      <c r="L118" s="57"/>
      <c r="M118" s="182"/>
      <c r="N118" s="182"/>
      <c r="O118" s="182"/>
      <c r="P118" s="184"/>
      <c r="Q118" s="184"/>
      <c r="R118" s="57"/>
      <c r="S118" s="182"/>
      <c r="T118" s="182"/>
      <c r="U118" s="71"/>
      <c r="V118" s="71"/>
    </row>
    <row r="119" spans="1:22" s="74" customFormat="1" ht="18" customHeight="1" x14ac:dyDescent="0.35">
      <c r="A119" s="184">
        <v>8</v>
      </c>
      <c r="B119" s="237" t="s">
        <v>148</v>
      </c>
      <c r="C119" s="184"/>
      <c r="D119" s="184"/>
      <c r="E119" s="276"/>
      <c r="F119" s="59"/>
      <c r="G119" s="184"/>
      <c r="H119" s="184"/>
      <c r="I119" s="184"/>
      <c r="J119" s="184"/>
      <c r="K119" s="184"/>
      <c r="L119" s="57"/>
      <c r="M119" s="182"/>
      <c r="N119" s="182"/>
      <c r="O119" s="182"/>
      <c r="P119" s="184"/>
      <c r="Q119" s="184"/>
      <c r="R119" s="57"/>
      <c r="S119" s="182"/>
      <c r="T119" s="182"/>
      <c r="U119" s="71"/>
      <c r="V119" s="71"/>
    </row>
    <row r="120" spans="1:22" s="74" customFormat="1" ht="26.15" customHeight="1" x14ac:dyDescent="0.35">
      <c r="A120" s="184">
        <v>9</v>
      </c>
      <c r="B120" s="237" t="s">
        <v>149</v>
      </c>
      <c r="C120" s="184" t="s">
        <v>263</v>
      </c>
      <c r="D120" s="184">
        <v>2020</v>
      </c>
      <c r="E120" s="276" t="s">
        <v>143</v>
      </c>
      <c r="F120" s="59" t="s">
        <v>49</v>
      </c>
      <c r="G120" s="184">
        <v>0</v>
      </c>
      <c r="H120" s="184">
        <v>0</v>
      </c>
      <c r="I120" s="184">
        <v>37</v>
      </c>
      <c r="J120" s="184">
        <v>17</v>
      </c>
      <c r="K120" s="184">
        <v>12</v>
      </c>
      <c r="L120" s="57">
        <v>0</v>
      </c>
      <c r="M120" s="182">
        <v>66</v>
      </c>
      <c r="N120" s="182">
        <v>29</v>
      </c>
      <c r="O120" s="182">
        <v>17</v>
      </c>
      <c r="P120" s="184">
        <v>0</v>
      </c>
      <c r="Q120" s="184">
        <v>0</v>
      </c>
      <c r="R120" s="57">
        <v>0</v>
      </c>
      <c r="S120" s="182">
        <v>17</v>
      </c>
      <c r="T120" s="182">
        <v>0</v>
      </c>
      <c r="U120" s="71">
        <v>0</v>
      </c>
      <c r="V120" s="71">
        <v>0</v>
      </c>
    </row>
    <row r="121" spans="1:22" s="74" customFormat="1" ht="18" customHeight="1" x14ac:dyDescent="0.35">
      <c r="A121" s="184">
        <v>10</v>
      </c>
      <c r="B121" s="237" t="s">
        <v>131</v>
      </c>
      <c r="C121" s="184"/>
      <c r="D121" s="184"/>
      <c r="E121" s="276"/>
      <c r="F121" s="59"/>
      <c r="G121" s="184"/>
      <c r="H121" s="184"/>
      <c r="I121" s="184"/>
      <c r="J121" s="184"/>
      <c r="K121" s="184"/>
      <c r="L121" s="57"/>
      <c r="M121" s="182"/>
      <c r="N121" s="182"/>
      <c r="O121" s="182"/>
      <c r="P121" s="184"/>
      <c r="Q121" s="184"/>
      <c r="R121" s="57"/>
      <c r="S121" s="182"/>
      <c r="T121" s="182"/>
      <c r="U121" s="71"/>
      <c r="V121" s="71"/>
    </row>
    <row r="122" spans="1:22" s="74" customFormat="1" ht="18" customHeight="1" x14ac:dyDescent="0.35">
      <c r="A122" s="184">
        <v>11</v>
      </c>
      <c r="B122" s="237" t="s">
        <v>150</v>
      </c>
      <c r="C122" s="184"/>
      <c r="D122" s="184"/>
      <c r="E122" s="276"/>
      <c r="F122" s="59"/>
      <c r="G122" s="184"/>
      <c r="H122" s="184"/>
      <c r="I122" s="184"/>
      <c r="J122" s="184"/>
      <c r="K122" s="184"/>
      <c r="L122" s="57"/>
      <c r="M122" s="182"/>
      <c r="N122" s="182"/>
      <c r="O122" s="182"/>
      <c r="P122" s="184"/>
      <c r="Q122" s="184"/>
      <c r="R122" s="57"/>
      <c r="S122" s="182"/>
      <c r="T122" s="182"/>
      <c r="U122" s="71"/>
      <c r="V122" s="71"/>
    </row>
    <row r="123" spans="1:22" s="74" customFormat="1" ht="29.15" x14ac:dyDescent="0.35">
      <c r="A123" s="184">
        <v>12</v>
      </c>
      <c r="B123" s="237" t="s">
        <v>145</v>
      </c>
      <c r="C123" s="184" t="s">
        <v>263</v>
      </c>
      <c r="D123" s="184">
        <v>2020</v>
      </c>
      <c r="E123" s="276" t="s">
        <v>145</v>
      </c>
      <c r="F123" s="59" t="s">
        <v>49</v>
      </c>
      <c r="G123" s="184">
        <v>52</v>
      </c>
      <c r="H123" s="184">
        <v>0</v>
      </c>
      <c r="I123" s="184">
        <v>28</v>
      </c>
      <c r="J123" s="184">
        <v>28</v>
      </c>
      <c r="K123" s="184">
        <v>78</v>
      </c>
      <c r="L123" s="57">
        <v>23</v>
      </c>
      <c r="M123" s="182">
        <v>157</v>
      </c>
      <c r="N123" s="182">
        <v>129</v>
      </c>
      <c r="O123" s="182">
        <v>0</v>
      </c>
      <c r="P123" s="184">
        <v>0</v>
      </c>
      <c r="Q123" s="184">
        <v>0</v>
      </c>
      <c r="R123" s="57">
        <v>0</v>
      </c>
      <c r="S123" s="182">
        <v>0</v>
      </c>
      <c r="T123" s="182">
        <v>0</v>
      </c>
      <c r="U123" s="71">
        <v>0.04</v>
      </c>
      <c r="V123" s="71">
        <v>0</v>
      </c>
    </row>
    <row r="124" spans="1:22" s="74" customFormat="1" ht="29.15" x14ac:dyDescent="0.35">
      <c r="A124" s="184">
        <v>13</v>
      </c>
      <c r="B124" s="237" t="s">
        <v>141</v>
      </c>
      <c r="C124" s="184" t="s">
        <v>263</v>
      </c>
      <c r="D124" s="184">
        <v>2020</v>
      </c>
      <c r="E124" s="276" t="s">
        <v>141</v>
      </c>
      <c r="F124" s="59" t="s">
        <v>49</v>
      </c>
      <c r="G124" s="184">
        <v>52</v>
      </c>
      <c r="H124" s="184">
        <v>0</v>
      </c>
      <c r="I124" s="184">
        <v>5</v>
      </c>
      <c r="J124" s="184">
        <v>27</v>
      </c>
      <c r="K124" s="184">
        <v>13</v>
      </c>
      <c r="L124" s="57">
        <v>7</v>
      </c>
      <c r="M124" s="182">
        <v>52</v>
      </c>
      <c r="N124" s="182">
        <v>47</v>
      </c>
      <c r="O124" s="182">
        <v>0</v>
      </c>
      <c r="P124" s="184">
        <v>0</v>
      </c>
      <c r="Q124" s="184">
        <v>0</v>
      </c>
      <c r="R124" s="57">
        <v>0</v>
      </c>
      <c r="S124" s="182">
        <v>0</v>
      </c>
      <c r="T124" s="182">
        <v>0</v>
      </c>
      <c r="U124" s="71">
        <v>0.31</v>
      </c>
      <c r="V124" s="71">
        <v>0</v>
      </c>
    </row>
    <row r="125" spans="1:22" s="74" customFormat="1" ht="18" customHeight="1" x14ac:dyDescent="0.35">
      <c r="A125" s="184">
        <v>14</v>
      </c>
      <c r="B125" s="237" t="s">
        <v>151</v>
      </c>
      <c r="C125" s="184"/>
      <c r="D125" s="184"/>
      <c r="E125" s="276"/>
      <c r="F125" s="59"/>
      <c r="G125" s="184"/>
      <c r="H125" s="184"/>
      <c r="I125" s="184"/>
      <c r="J125" s="184"/>
      <c r="K125" s="184"/>
      <c r="L125" s="57"/>
      <c r="M125" s="182"/>
      <c r="N125" s="182"/>
      <c r="O125" s="182"/>
      <c r="P125" s="184"/>
      <c r="Q125" s="184"/>
      <c r="R125" s="57"/>
      <c r="S125" s="182"/>
      <c r="T125" s="182"/>
      <c r="U125" s="71"/>
      <c r="V125" s="71"/>
    </row>
    <row r="126" spans="1:22" s="74" customFormat="1" ht="29.15" x14ac:dyDescent="0.35">
      <c r="A126" s="184">
        <v>15</v>
      </c>
      <c r="B126" s="237" t="s">
        <v>137</v>
      </c>
      <c r="C126" s="184" t="s">
        <v>263</v>
      </c>
      <c r="D126" s="184">
        <v>2020</v>
      </c>
      <c r="E126" s="276" t="s">
        <v>137</v>
      </c>
      <c r="F126" s="59" t="s">
        <v>49</v>
      </c>
      <c r="G126" s="184">
        <v>0</v>
      </c>
      <c r="H126" s="184">
        <v>0</v>
      </c>
      <c r="I126" s="184">
        <v>178</v>
      </c>
      <c r="J126" s="184">
        <v>0</v>
      </c>
      <c r="K126" s="184">
        <v>0</v>
      </c>
      <c r="L126" s="57">
        <v>0</v>
      </c>
      <c r="M126" s="182">
        <v>178</v>
      </c>
      <c r="N126" s="182">
        <v>0</v>
      </c>
      <c r="O126" s="182">
        <v>0</v>
      </c>
      <c r="P126" s="184">
        <v>0</v>
      </c>
      <c r="Q126" s="184">
        <v>0</v>
      </c>
      <c r="R126" s="57">
        <v>0</v>
      </c>
      <c r="S126" s="182">
        <v>0</v>
      </c>
      <c r="T126" s="182">
        <v>0</v>
      </c>
      <c r="U126" s="71">
        <v>0</v>
      </c>
      <c r="V126" s="71">
        <v>0</v>
      </c>
    </row>
    <row r="127" spans="1:22" s="74" customFormat="1" ht="18" customHeight="1" x14ac:dyDescent="0.35">
      <c r="A127" s="184">
        <v>16</v>
      </c>
      <c r="B127" s="237" t="s">
        <v>138</v>
      </c>
      <c r="C127" s="184"/>
      <c r="D127" s="184"/>
      <c r="E127" s="276"/>
      <c r="F127" s="59"/>
      <c r="G127" s="60"/>
      <c r="H127" s="60"/>
      <c r="I127" s="60"/>
      <c r="J127" s="60"/>
      <c r="K127" s="60"/>
      <c r="L127" s="61"/>
      <c r="M127" s="86"/>
      <c r="N127" s="86"/>
      <c r="O127" s="86"/>
      <c r="P127" s="60"/>
      <c r="Q127" s="60"/>
      <c r="R127" s="61"/>
      <c r="S127" s="86"/>
      <c r="T127" s="86"/>
      <c r="U127" s="71"/>
      <c r="V127" s="71"/>
    </row>
    <row r="128" spans="1:22" s="74" customFormat="1" ht="18" customHeight="1" x14ac:dyDescent="0.35">
      <c r="A128" s="184">
        <v>17</v>
      </c>
      <c r="B128" s="237" t="s">
        <v>152</v>
      </c>
      <c r="C128" s="184" t="s">
        <v>263</v>
      </c>
      <c r="D128" s="184">
        <v>2020</v>
      </c>
      <c r="E128" s="276" t="s">
        <v>152</v>
      </c>
      <c r="F128" s="59" t="s">
        <v>49</v>
      </c>
      <c r="G128" s="60" t="s">
        <v>262</v>
      </c>
      <c r="H128" s="60" t="s">
        <v>262</v>
      </c>
      <c r="I128" s="60">
        <v>99</v>
      </c>
      <c r="J128" s="60">
        <v>20</v>
      </c>
      <c r="K128" s="60">
        <v>21</v>
      </c>
      <c r="L128" s="61">
        <v>2</v>
      </c>
      <c r="M128" s="86">
        <v>142</v>
      </c>
      <c r="N128" s="86">
        <v>43</v>
      </c>
      <c r="O128" s="86">
        <v>124</v>
      </c>
      <c r="P128" s="60">
        <v>28</v>
      </c>
      <c r="Q128" s="60">
        <v>50</v>
      </c>
      <c r="R128" s="61">
        <v>0</v>
      </c>
      <c r="S128" s="86">
        <v>202</v>
      </c>
      <c r="T128" s="86">
        <v>78</v>
      </c>
      <c r="U128" s="71">
        <v>0</v>
      </c>
      <c r="V128" s="71">
        <v>0</v>
      </c>
    </row>
    <row r="129" spans="1:22" s="74" customFormat="1" ht="18" customHeight="1" x14ac:dyDescent="0.35">
      <c r="A129" s="184">
        <v>18</v>
      </c>
      <c r="B129" s="237" t="s">
        <v>153</v>
      </c>
      <c r="C129" s="184" t="s">
        <v>263</v>
      </c>
      <c r="D129" s="184">
        <v>2020</v>
      </c>
      <c r="E129" s="276" t="s">
        <v>153</v>
      </c>
      <c r="F129" s="59" t="s">
        <v>49</v>
      </c>
      <c r="G129" s="60">
        <v>0</v>
      </c>
      <c r="H129" s="60">
        <v>12</v>
      </c>
      <c r="I129" s="60">
        <v>0</v>
      </c>
      <c r="J129" s="60">
        <v>0</v>
      </c>
      <c r="K129" s="60">
        <v>0</v>
      </c>
      <c r="L129" s="61">
        <v>0</v>
      </c>
      <c r="M129" s="86">
        <v>0</v>
      </c>
      <c r="N129" s="86">
        <v>0</v>
      </c>
      <c r="O129" s="86">
        <v>0</v>
      </c>
      <c r="P129" s="60">
        <v>0</v>
      </c>
      <c r="Q129" s="60">
        <v>173</v>
      </c>
      <c r="R129" s="61">
        <v>166</v>
      </c>
      <c r="S129" s="86">
        <v>339</v>
      </c>
      <c r="T129" s="86">
        <v>339</v>
      </c>
      <c r="U129" s="71">
        <v>0</v>
      </c>
      <c r="V129" s="71">
        <v>0</v>
      </c>
    </row>
    <row r="130" spans="1:22" s="74" customFormat="1" ht="18" customHeight="1" x14ac:dyDescent="0.35">
      <c r="B130" s="184"/>
      <c r="D130" s="184"/>
      <c r="E130" s="84" t="str">
        <f>VLOOKUP(Control!$B$19,Q3_Adults,E108,FALSE)</f>
        <v>Bristol, Bristol Heart Institute</v>
      </c>
      <c r="F130" s="84" t="str">
        <f>VLOOKUP(Control!$B$19,Q3_Adults,F108,FALSE)</f>
        <v>Adults</v>
      </c>
      <c r="G130" s="84">
        <f>VLOOKUP(Control!$B$19,Q3_Adults,G108,FALSE)</f>
        <v>18</v>
      </c>
      <c r="H130" s="84" t="str">
        <f>VLOOKUP(Control!$B$19,Q3_Adults,H108,FALSE)</f>
        <v>na</v>
      </c>
      <c r="I130" s="84">
        <f>VLOOKUP(Control!$B$19,Q3_Adults,I108,FALSE)</f>
        <v>481</v>
      </c>
      <c r="J130" s="84">
        <f>VLOOKUP(Control!$B$19,Q3_Adults,J108,FALSE)</f>
        <v>264</v>
      </c>
      <c r="K130" s="84">
        <f>VLOOKUP(Control!$B$19,Q3_Adults,K108,FALSE)</f>
        <v>120</v>
      </c>
      <c r="L130" s="84">
        <f>VLOOKUP(Control!$B$19,Q3_Adults,L108,FALSE)</f>
        <v>0</v>
      </c>
      <c r="M130" s="84">
        <f>VLOOKUP(Control!$B$19,Q3_Adults,M108,FALSE)</f>
        <v>865</v>
      </c>
      <c r="N130" s="84">
        <f>VLOOKUP(Control!$B$19,Q3_Adults,N108,FALSE)</f>
        <v>384</v>
      </c>
      <c r="O130" s="84" t="str">
        <f>VLOOKUP(Control!$B$19,Q3_Adults,O108,FALSE)</f>
        <v>na</v>
      </c>
      <c r="P130" s="84" t="str">
        <f>VLOOKUP(Control!$B$19,Q3_Adults,P108,FALSE)</f>
        <v>na</v>
      </c>
      <c r="Q130" s="84" t="str">
        <f>VLOOKUP(Control!$B$19,Q3_Adults,Q108,FALSE)</f>
        <v>na</v>
      </c>
      <c r="R130" s="84" t="str">
        <f>VLOOKUP(Control!$B$19,Q3_Adults,R108,FALSE)</f>
        <v>na</v>
      </c>
      <c r="S130" s="84">
        <f>VLOOKUP(Control!$B$19,Q3_Adults,S108,FALSE)</f>
        <v>0</v>
      </c>
      <c r="T130" s="84">
        <f>VLOOKUP(Control!$B$19,Q3_Adults,T108,FALSE)</f>
        <v>0</v>
      </c>
      <c r="U130" s="235">
        <f>VLOOKUP(Control!$B$19,Q3_Adults,U108,FALSE)</f>
        <v>0.13200000000000001</v>
      </c>
      <c r="V130" s="235" t="str">
        <f>VLOOKUP(Control!$B$19,Q3_Adults,V108,FALSE)</f>
        <v>na</v>
      </c>
    </row>
    <row r="131" spans="1:22" s="76" customFormat="1" ht="18" customHeight="1" x14ac:dyDescent="0.35">
      <c r="B131" s="182"/>
      <c r="D131" s="182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</row>
    <row r="132" spans="1:22" s="56" customFormat="1" ht="21" x14ac:dyDescent="0.35">
      <c r="A132" s="88" t="s">
        <v>163</v>
      </c>
      <c r="B132" s="88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</row>
    <row r="133" spans="1:22" s="76" customFormat="1" ht="18" customHeight="1" x14ac:dyDescent="0.35">
      <c r="A133" s="2"/>
      <c r="B133" s="2">
        <v>2</v>
      </c>
      <c r="C133" s="2">
        <v>3</v>
      </c>
      <c r="D133" s="2">
        <v>4</v>
      </c>
      <c r="E133" s="2">
        <v>5</v>
      </c>
      <c r="F133" s="2">
        <v>6</v>
      </c>
      <c r="G133" s="2">
        <v>7</v>
      </c>
      <c r="H133" s="2">
        <v>8</v>
      </c>
      <c r="I133" s="2">
        <v>9</v>
      </c>
      <c r="J133" s="2">
        <v>10</v>
      </c>
      <c r="K133" s="2">
        <v>11</v>
      </c>
      <c r="L133" s="2">
        <v>12</v>
      </c>
      <c r="M133" s="2">
        <v>13</v>
      </c>
      <c r="N133" s="2">
        <v>14</v>
      </c>
      <c r="O133" s="2">
        <v>15</v>
      </c>
      <c r="P133" s="2">
        <v>16</v>
      </c>
      <c r="Q133" s="2">
        <v>17</v>
      </c>
      <c r="R133" s="2">
        <v>18</v>
      </c>
      <c r="S133" s="2">
        <v>19</v>
      </c>
      <c r="T133" s="2">
        <v>20</v>
      </c>
      <c r="U133" s="2">
        <v>21</v>
      </c>
      <c r="V133" s="2">
        <v>22</v>
      </c>
    </row>
    <row r="134" spans="1:22" s="74" customFormat="1" ht="67.5" customHeight="1" x14ac:dyDescent="0.35">
      <c r="A134" s="184"/>
      <c r="B134" s="184"/>
      <c r="C134" s="443" t="s">
        <v>222</v>
      </c>
      <c r="D134" s="443" t="s">
        <v>223</v>
      </c>
      <c r="E134" s="443" t="s">
        <v>1</v>
      </c>
      <c r="F134" s="443" t="s">
        <v>224</v>
      </c>
      <c r="G134" s="443" t="s">
        <v>114</v>
      </c>
      <c r="H134" s="443"/>
      <c r="I134" s="443" t="s">
        <v>115</v>
      </c>
      <c r="J134" s="443"/>
      <c r="K134" s="443"/>
      <c r="L134" s="443"/>
      <c r="M134" s="443"/>
      <c r="N134" s="443"/>
      <c r="O134" s="443"/>
      <c r="P134" s="443"/>
      <c r="Q134" s="443"/>
      <c r="R134" s="443"/>
      <c r="S134" s="443"/>
      <c r="T134" s="443"/>
      <c r="U134" s="443" t="s">
        <v>113</v>
      </c>
      <c r="V134" s="443"/>
    </row>
    <row r="135" spans="1:22" s="74" customFormat="1" ht="18" customHeight="1" x14ac:dyDescent="0.35">
      <c r="A135" s="184"/>
      <c r="B135" s="184"/>
      <c r="C135" s="443"/>
      <c r="D135" s="443"/>
      <c r="E135" s="443"/>
      <c r="F135" s="443"/>
      <c r="G135" s="443" t="s">
        <v>3</v>
      </c>
      <c r="H135" s="443" t="s">
        <v>4</v>
      </c>
      <c r="I135" s="443" t="s">
        <v>3</v>
      </c>
      <c r="J135" s="443"/>
      <c r="K135" s="443"/>
      <c r="L135" s="443"/>
      <c r="M135" s="443"/>
      <c r="N135" s="443"/>
      <c r="O135" s="443" t="s">
        <v>112</v>
      </c>
      <c r="P135" s="443"/>
      <c r="Q135" s="443"/>
      <c r="R135" s="443"/>
      <c r="S135" s="443"/>
      <c r="T135" s="443"/>
      <c r="U135" s="443" t="s">
        <v>3</v>
      </c>
      <c r="V135" s="443" t="s">
        <v>112</v>
      </c>
    </row>
    <row r="136" spans="1:22" s="74" customFormat="1" ht="29" x14ac:dyDescent="0.35">
      <c r="A136" s="184"/>
      <c r="B136" s="184"/>
      <c r="C136" s="443"/>
      <c r="D136" s="443"/>
      <c r="E136" s="443"/>
      <c r="F136" s="443"/>
      <c r="G136" s="443"/>
      <c r="H136" s="443"/>
      <c r="I136" s="184" t="s">
        <v>225</v>
      </c>
      <c r="J136" s="184" t="s">
        <v>108</v>
      </c>
      <c r="K136" s="184" t="s">
        <v>109</v>
      </c>
      <c r="L136" s="57" t="s">
        <v>110</v>
      </c>
      <c r="M136" s="184" t="s">
        <v>226</v>
      </c>
      <c r="N136" s="184" t="s">
        <v>227</v>
      </c>
      <c r="O136" s="184" t="s">
        <v>225</v>
      </c>
      <c r="P136" s="184" t="s">
        <v>108</v>
      </c>
      <c r="Q136" s="184" t="s">
        <v>109</v>
      </c>
      <c r="R136" s="57" t="s">
        <v>110</v>
      </c>
      <c r="S136" s="184" t="s">
        <v>226</v>
      </c>
      <c r="T136" s="184" t="s">
        <v>228</v>
      </c>
      <c r="U136" s="443"/>
      <c r="V136" s="443"/>
    </row>
    <row r="137" spans="1:22" s="74" customFormat="1" ht="32.15" customHeight="1" x14ac:dyDescent="0.25">
      <c r="A137" s="184">
        <v>1</v>
      </c>
      <c r="B137" s="237" t="s">
        <v>154</v>
      </c>
      <c r="C137" s="184" t="s">
        <v>263</v>
      </c>
      <c r="D137" s="184">
        <v>2020</v>
      </c>
      <c r="E137" s="85" t="s">
        <v>154</v>
      </c>
      <c r="F137" s="59" t="s">
        <v>50</v>
      </c>
      <c r="G137" s="184">
        <v>60</v>
      </c>
      <c r="H137" s="184">
        <v>0</v>
      </c>
      <c r="I137" s="184">
        <v>390</v>
      </c>
      <c r="J137" s="184">
        <v>420</v>
      </c>
      <c r="K137" s="184">
        <v>204</v>
      </c>
      <c r="L137" s="57">
        <v>22</v>
      </c>
      <c r="M137" s="182">
        <v>1036</v>
      </c>
      <c r="N137" s="182">
        <v>646</v>
      </c>
      <c r="O137" s="182">
        <v>0</v>
      </c>
      <c r="P137" s="184">
        <v>0</v>
      </c>
      <c r="Q137" s="184">
        <v>0</v>
      </c>
      <c r="R137" s="57">
        <v>0</v>
      </c>
      <c r="S137" s="182">
        <v>0</v>
      </c>
      <c r="T137" s="182">
        <v>0</v>
      </c>
      <c r="U137" s="71">
        <v>7.6999999999999999E-2</v>
      </c>
      <c r="V137" s="71">
        <v>0</v>
      </c>
    </row>
    <row r="138" spans="1:22" s="74" customFormat="1" ht="18" customHeight="1" x14ac:dyDescent="0.35">
      <c r="A138" s="184">
        <v>2</v>
      </c>
      <c r="B138" s="237" t="s">
        <v>144</v>
      </c>
      <c r="C138" s="184" t="s">
        <v>263</v>
      </c>
      <c r="D138" s="184">
        <v>2020</v>
      </c>
      <c r="E138" s="85" t="s">
        <v>144</v>
      </c>
      <c r="F138" s="59" t="s">
        <v>50</v>
      </c>
      <c r="G138" s="184">
        <v>17</v>
      </c>
      <c r="H138" s="184">
        <v>0</v>
      </c>
      <c r="I138" s="184">
        <v>225</v>
      </c>
      <c r="J138" s="184">
        <v>35</v>
      </c>
      <c r="K138" s="184">
        <v>44</v>
      </c>
      <c r="L138" s="57">
        <v>190</v>
      </c>
      <c r="M138" s="182">
        <v>494</v>
      </c>
      <c r="N138" s="182">
        <v>269</v>
      </c>
      <c r="O138" s="182" t="s">
        <v>250</v>
      </c>
      <c r="P138" s="184" t="s">
        <v>250</v>
      </c>
      <c r="Q138" s="184" t="s">
        <v>250</v>
      </c>
      <c r="R138" s="57" t="s">
        <v>250</v>
      </c>
      <c r="S138" s="182">
        <v>0</v>
      </c>
      <c r="T138" s="182">
        <v>0</v>
      </c>
      <c r="U138" s="71">
        <v>0.16500000000000001</v>
      </c>
      <c r="V138" s="71" t="s">
        <v>250</v>
      </c>
    </row>
    <row r="139" spans="1:22" s="74" customFormat="1" ht="18" customHeight="1" x14ac:dyDescent="0.25">
      <c r="A139" s="184">
        <v>3</v>
      </c>
      <c r="B139" s="237" t="s">
        <v>155</v>
      </c>
      <c r="C139" s="184"/>
      <c r="D139" s="184"/>
      <c r="E139" s="276"/>
      <c r="F139" s="59"/>
      <c r="G139" s="184"/>
      <c r="H139" s="184"/>
      <c r="I139" s="184"/>
      <c r="J139" s="184"/>
      <c r="K139" s="184"/>
      <c r="L139" s="57"/>
      <c r="M139" s="182"/>
      <c r="N139" s="182"/>
      <c r="O139" s="182"/>
      <c r="P139" s="184"/>
      <c r="Q139" s="184"/>
      <c r="R139" s="57"/>
      <c r="S139" s="182"/>
      <c r="T139" s="182"/>
      <c r="U139" s="71"/>
      <c r="V139" s="71"/>
    </row>
    <row r="140" spans="1:22" s="74" customFormat="1" ht="15" x14ac:dyDescent="0.25">
      <c r="A140" s="184">
        <v>4</v>
      </c>
      <c r="B140" s="237" t="s">
        <v>156</v>
      </c>
      <c r="C140" s="184" t="s">
        <v>263</v>
      </c>
      <c r="D140" s="184">
        <v>2020</v>
      </c>
      <c r="E140" s="276" t="s">
        <v>156</v>
      </c>
      <c r="F140" s="59" t="s">
        <v>50</v>
      </c>
      <c r="G140" s="184" t="s">
        <v>265</v>
      </c>
      <c r="H140" s="184" t="s">
        <v>265</v>
      </c>
      <c r="I140" s="184">
        <v>2</v>
      </c>
      <c r="J140" s="184">
        <v>3</v>
      </c>
      <c r="K140" s="184">
        <v>0</v>
      </c>
      <c r="L140" s="57">
        <v>0</v>
      </c>
      <c r="M140" s="182">
        <v>5</v>
      </c>
      <c r="N140" s="182">
        <v>3</v>
      </c>
      <c r="O140" s="182">
        <v>28</v>
      </c>
      <c r="P140" s="184">
        <v>43</v>
      </c>
      <c r="Q140" s="184">
        <v>12</v>
      </c>
      <c r="R140" s="57">
        <v>0</v>
      </c>
      <c r="S140" s="182">
        <v>83</v>
      </c>
      <c r="T140" s="182">
        <v>55</v>
      </c>
      <c r="U140" s="71">
        <v>0.1</v>
      </c>
      <c r="V140" s="71">
        <v>0.1</v>
      </c>
    </row>
    <row r="141" spans="1:22" s="74" customFormat="1" ht="30" x14ac:dyDescent="0.25">
      <c r="A141" s="184">
        <v>5</v>
      </c>
      <c r="B141" s="237" t="s">
        <v>157</v>
      </c>
      <c r="C141" s="184" t="s">
        <v>263</v>
      </c>
      <c r="D141" s="184">
        <v>2020</v>
      </c>
      <c r="E141" s="276" t="s">
        <v>157</v>
      </c>
      <c r="F141" s="59" t="s">
        <v>50</v>
      </c>
      <c r="G141" s="184">
        <v>0</v>
      </c>
      <c r="H141" s="184">
        <v>0</v>
      </c>
      <c r="I141" s="184">
        <v>53</v>
      </c>
      <c r="J141" s="184">
        <v>79</v>
      </c>
      <c r="K141" s="184">
        <v>87</v>
      </c>
      <c r="L141" s="57">
        <v>20</v>
      </c>
      <c r="M141" s="182">
        <v>239</v>
      </c>
      <c r="N141" s="182">
        <v>186</v>
      </c>
      <c r="O141" s="182">
        <v>24</v>
      </c>
      <c r="P141" s="184">
        <v>33</v>
      </c>
      <c r="Q141" s="184">
        <v>51</v>
      </c>
      <c r="R141" s="57">
        <v>9</v>
      </c>
      <c r="S141" s="182">
        <v>117</v>
      </c>
      <c r="T141" s="182">
        <v>93</v>
      </c>
      <c r="U141" s="71">
        <v>0</v>
      </c>
      <c r="V141" s="71">
        <v>0</v>
      </c>
    </row>
    <row r="142" spans="1:22" s="74" customFormat="1" ht="18" customHeight="1" x14ac:dyDescent="0.25">
      <c r="A142" s="184">
        <v>6</v>
      </c>
      <c r="B142" s="237" t="s">
        <v>158</v>
      </c>
      <c r="C142" s="184"/>
      <c r="D142" s="184"/>
      <c r="E142" s="276"/>
      <c r="F142" s="59"/>
      <c r="G142" s="184"/>
      <c r="H142" s="184"/>
      <c r="I142" s="184"/>
      <c r="J142" s="184"/>
      <c r="K142" s="184"/>
      <c r="L142" s="57"/>
      <c r="M142" s="182"/>
      <c r="N142" s="182"/>
      <c r="O142" s="182"/>
      <c r="P142" s="184"/>
      <c r="Q142" s="184"/>
      <c r="R142" s="57"/>
      <c r="S142" s="182"/>
      <c r="T142" s="182"/>
      <c r="U142" s="71"/>
      <c r="V142" s="71"/>
    </row>
    <row r="143" spans="1:22" s="74" customFormat="1" ht="18" customHeight="1" x14ac:dyDescent="0.25">
      <c r="A143" s="184">
        <v>7</v>
      </c>
      <c r="B143" s="237" t="s">
        <v>159</v>
      </c>
      <c r="C143" s="184"/>
      <c r="D143" s="184"/>
      <c r="E143" s="276"/>
      <c r="F143" s="59"/>
      <c r="G143" s="184"/>
      <c r="H143" s="184"/>
      <c r="I143" s="184"/>
      <c r="J143" s="184"/>
      <c r="K143" s="184"/>
      <c r="L143" s="57"/>
      <c r="M143" s="182"/>
      <c r="N143" s="182"/>
      <c r="O143" s="182"/>
      <c r="P143" s="184"/>
      <c r="Q143" s="184"/>
      <c r="R143" s="57"/>
      <c r="S143" s="182"/>
      <c r="T143" s="182"/>
      <c r="U143" s="71"/>
      <c r="V143" s="71"/>
    </row>
    <row r="144" spans="1:22" ht="30" x14ac:dyDescent="0.25">
      <c r="A144" s="184">
        <v>8</v>
      </c>
      <c r="B144" s="237" t="s">
        <v>133</v>
      </c>
      <c r="C144" s="184" t="s">
        <v>263</v>
      </c>
      <c r="D144" s="184">
        <v>2020</v>
      </c>
      <c r="E144" s="276" t="s">
        <v>133</v>
      </c>
      <c r="F144" s="59" t="s">
        <v>50</v>
      </c>
      <c r="G144" s="184">
        <v>6</v>
      </c>
      <c r="H144" s="184">
        <v>4</v>
      </c>
      <c r="I144" s="184">
        <v>0</v>
      </c>
      <c r="J144" s="184">
        <v>0</v>
      </c>
      <c r="K144" s="184">
        <v>0</v>
      </c>
      <c r="L144" s="57">
        <v>0</v>
      </c>
      <c r="M144" s="182">
        <v>0</v>
      </c>
      <c r="N144" s="182">
        <v>0</v>
      </c>
      <c r="O144" s="182">
        <v>21</v>
      </c>
      <c r="P144" s="184">
        <v>14</v>
      </c>
      <c r="Q144" s="184">
        <v>0</v>
      </c>
      <c r="R144" s="57">
        <v>0</v>
      </c>
      <c r="S144" s="182">
        <v>35</v>
      </c>
      <c r="T144" s="182">
        <v>14</v>
      </c>
      <c r="U144" s="71">
        <v>8.4000000000000005E-2</v>
      </c>
      <c r="V144" s="71">
        <v>0.06</v>
      </c>
    </row>
    <row r="145" spans="1:22" ht="30" x14ac:dyDescent="0.25">
      <c r="A145" s="184">
        <v>9</v>
      </c>
      <c r="B145" s="237" t="s">
        <v>148</v>
      </c>
      <c r="C145" s="184" t="s">
        <v>263</v>
      </c>
      <c r="D145" s="184">
        <v>2020</v>
      </c>
      <c r="E145" s="276" t="s">
        <v>148</v>
      </c>
      <c r="F145" s="59" t="s">
        <v>50</v>
      </c>
      <c r="G145" s="184">
        <v>28</v>
      </c>
      <c r="H145" s="184">
        <v>0</v>
      </c>
      <c r="I145" s="184">
        <v>37</v>
      </c>
      <c r="J145" s="184">
        <v>61</v>
      </c>
      <c r="K145" s="184">
        <v>38</v>
      </c>
      <c r="L145" s="57">
        <v>0</v>
      </c>
      <c r="M145" s="182">
        <v>136</v>
      </c>
      <c r="N145" s="182">
        <v>99</v>
      </c>
      <c r="O145" s="182">
        <v>39</v>
      </c>
      <c r="P145" s="184">
        <v>27</v>
      </c>
      <c r="Q145" s="184">
        <v>38</v>
      </c>
      <c r="R145" s="57">
        <v>0</v>
      </c>
      <c r="S145" s="182">
        <v>104</v>
      </c>
      <c r="T145" s="182">
        <v>65</v>
      </c>
      <c r="U145" s="71">
        <v>7.4999999999999997E-2</v>
      </c>
      <c r="V145" s="71" t="s">
        <v>262</v>
      </c>
    </row>
    <row r="146" spans="1:22" ht="29" x14ac:dyDescent="0.35">
      <c r="A146" s="184">
        <v>10</v>
      </c>
      <c r="B146" s="237" t="s">
        <v>143</v>
      </c>
      <c r="C146" s="184" t="s">
        <v>263</v>
      </c>
      <c r="D146" s="184">
        <v>2020</v>
      </c>
      <c r="E146" s="276" t="s">
        <v>143</v>
      </c>
      <c r="F146" s="59" t="s">
        <v>50</v>
      </c>
      <c r="G146" s="184">
        <v>12</v>
      </c>
      <c r="H146" s="184">
        <v>4</v>
      </c>
      <c r="I146" s="184">
        <v>0</v>
      </c>
      <c r="J146" s="184">
        <v>0</v>
      </c>
      <c r="K146" s="184">
        <v>0</v>
      </c>
      <c r="L146" s="57">
        <v>0</v>
      </c>
      <c r="M146" s="182">
        <v>0</v>
      </c>
      <c r="N146" s="182">
        <v>0</v>
      </c>
      <c r="O146" s="182">
        <v>14</v>
      </c>
      <c r="P146" s="184">
        <v>37</v>
      </c>
      <c r="Q146" s="184">
        <v>98</v>
      </c>
      <c r="R146" s="57">
        <v>8</v>
      </c>
      <c r="S146" s="182">
        <v>157</v>
      </c>
      <c r="T146" s="182">
        <v>143</v>
      </c>
      <c r="U146" s="71">
        <v>2.9000000000000001E-2</v>
      </c>
      <c r="V146" s="71">
        <v>1.6E-2</v>
      </c>
    </row>
    <row r="147" spans="1:22" x14ac:dyDescent="0.35">
      <c r="A147" s="184">
        <v>11</v>
      </c>
      <c r="B147" s="237" t="s">
        <v>160</v>
      </c>
      <c r="C147" s="184" t="s">
        <v>263</v>
      </c>
      <c r="D147" s="184">
        <v>2020</v>
      </c>
      <c r="E147" s="276" t="s">
        <v>160</v>
      </c>
      <c r="F147" s="59" t="s">
        <v>50</v>
      </c>
      <c r="G147" s="184">
        <v>7</v>
      </c>
      <c r="H147" s="184">
        <v>7</v>
      </c>
      <c r="I147" s="184">
        <v>19</v>
      </c>
      <c r="J147" s="184">
        <v>0</v>
      </c>
      <c r="K147" s="184">
        <v>0</v>
      </c>
      <c r="L147" s="57">
        <v>0</v>
      </c>
      <c r="M147" s="182">
        <v>19</v>
      </c>
      <c r="N147" s="182">
        <v>0</v>
      </c>
      <c r="O147" s="182">
        <v>97</v>
      </c>
      <c r="P147" s="184">
        <v>4</v>
      </c>
      <c r="Q147" s="184">
        <v>0</v>
      </c>
      <c r="R147" s="57">
        <v>0</v>
      </c>
      <c r="S147" s="182">
        <v>101</v>
      </c>
      <c r="T147" s="182">
        <v>4</v>
      </c>
      <c r="U147" s="71">
        <v>0.14000000000000001</v>
      </c>
      <c r="V147" s="71">
        <v>6.6199999999999995E-2</v>
      </c>
    </row>
    <row r="148" spans="1:22" x14ac:dyDescent="0.35">
      <c r="A148" s="184">
        <v>12</v>
      </c>
      <c r="B148" s="237" t="s">
        <v>150</v>
      </c>
      <c r="C148" s="184"/>
      <c r="D148" s="184"/>
      <c r="E148" s="276"/>
      <c r="F148" s="59"/>
      <c r="G148" s="184"/>
      <c r="H148" s="184"/>
      <c r="I148" s="184"/>
      <c r="J148" s="184"/>
      <c r="K148" s="184"/>
      <c r="L148" s="57"/>
      <c r="M148" s="182"/>
      <c r="N148" s="182"/>
      <c r="O148" s="182"/>
      <c r="P148" s="184"/>
      <c r="Q148" s="184"/>
      <c r="R148" s="57"/>
      <c r="S148" s="182"/>
      <c r="T148" s="182"/>
      <c r="U148" s="71"/>
      <c r="V148" s="71"/>
    </row>
    <row r="149" spans="1:22" ht="29" x14ac:dyDescent="0.35">
      <c r="A149" s="184">
        <v>13</v>
      </c>
      <c r="B149" s="237" t="s">
        <v>145</v>
      </c>
      <c r="C149" s="184"/>
      <c r="D149" s="184"/>
      <c r="E149" s="276"/>
      <c r="F149" s="59"/>
      <c r="G149" s="184"/>
      <c r="H149" s="184"/>
      <c r="I149" s="184"/>
      <c r="J149" s="184"/>
      <c r="K149" s="184"/>
      <c r="L149" s="57"/>
      <c r="M149" s="182"/>
      <c r="N149" s="182"/>
      <c r="O149" s="182"/>
      <c r="P149" s="184"/>
      <c r="Q149" s="184"/>
      <c r="R149" s="57"/>
      <c r="S149" s="182"/>
      <c r="T149" s="182"/>
      <c r="U149" s="71"/>
      <c r="V149" s="71"/>
    </row>
    <row r="150" spans="1:22" ht="29" x14ac:dyDescent="0.35">
      <c r="A150" s="184">
        <v>14</v>
      </c>
      <c r="B150" s="237" t="s">
        <v>141</v>
      </c>
      <c r="C150" s="184" t="s">
        <v>263</v>
      </c>
      <c r="D150" s="184">
        <v>2020</v>
      </c>
      <c r="E150" s="276" t="s">
        <v>141</v>
      </c>
      <c r="F150" s="59" t="s">
        <v>50</v>
      </c>
      <c r="G150" s="184">
        <v>91</v>
      </c>
      <c r="H150" s="184">
        <v>87</v>
      </c>
      <c r="I150" s="184">
        <v>19</v>
      </c>
      <c r="J150" s="184">
        <v>25</v>
      </c>
      <c r="K150" s="184">
        <v>11</v>
      </c>
      <c r="L150" s="57">
        <v>0</v>
      </c>
      <c r="M150" s="182">
        <v>55</v>
      </c>
      <c r="N150" s="182">
        <v>36</v>
      </c>
      <c r="O150" s="182">
        <v>39</v>
      </c>
      <c r="P150" s="184">
        <v>8</v>
      </c>
      <c r="Q150" s="184">
        <v>16</v>
      </c>
      <c r="R150" s="57">
        <v>0</v>
      </c>
      <c r="S150" s="182">
        <v>63</v>
      </c>
      <c r="T150" s="182">
        <v>24</v>
      </c>
      <c r="U150" s="71">
        <v>0</v>
      </c>
      <c r="V150" s="71">
        <v>0</v>
      </c>
    </row>
    <row r="151" spans="1:22" ht="29" x14ac:dyDescent="0.35">
      <c r="A151" s="184">
        <v>15</v>
      </c>
      <c r="B151" s="237" t="s">
        <v>161</v>
      </c>
      <c r="C151" s="184" t="s">
        <v>263</v>
      </c>
      <c r="D151" s="184">
        <v>2020</v>
      </c>
      <c r="E151" s="276" t="s">
        <v>161</v>
      </c>
      <c r="F151" s="59" t="s">
        <v>50</v>
      </c>
      <c r="G151" s="184">
        <v>67</v>
      </c>
      <c r="H151" s="184">
        <v>84</v>
      </c>
      <c r="I151" s="184">
        <v>1</v>
      </c>
      <c r="J151" s="184">
        <v>2</v>
      </c>
      <c r="K151" s="184">
        <v>3</v>
      </c>
      <c r="L151" s="57">
        <v>0</v>
      </c>
      <c r="M151" s="182">
        <v>6</v>
      </c>
      <c r="N151" s="182">
        <v>5</v>
      </c>
      <c r="O151" s="182">
        <v>12</v>
      </c>
      <c r="P151" s="184">
        <v>4</v>
      </c>
      <c r="Q151" s="184">
        <v>6</v>
      </c>
      <c r="R151" s="57">
        <v>0</v>
      </c>
      <c r="S151" s="182">
        <v>22</v>
      </c>
      <c r="T151" s="182">
        <v>10</v>
      </c>
      <c r="U151" s="71">
        <v>0</v>
      </c>
      <c r="V151" s="71">
        <v>0</v>
      </c>
    </row>
    <row r="152" spans="1:22" ht="29" x14ac:dyDescent="0.35">
      <c r="A152" s="184">
        <v>16</v>
      </c>
      <c r="B152" s="237" t="s">
        <v>137</v>
      </c>
      <c r="C152" s="184" t="s">
        <v>263</v>
      </c>
      <c r="D152" s="184">
        <v>2020</v>
      </c>
      <c r="E152" s="276" t="s">
        <v>137</v>
      </c>
      <c r="F152" s="59" t="s">
        <v>50</v>
      </c>
      <c r="G152" s="60">
        <v>5</v>
      </c>
      <c r="H152" s="60">
        <v>12</v>
      </c>
      <c r="I152" s="60">
        <v>10</v>
      </c>
      <c r="J152" s="60">
        <v>1</v>
      </c>
      <c r="K152" s="60">
        <v>8</v>
      </c>
      <c r="L152" s="61">
        <v>0</v>
      </c>
      <c r="M152" s="86">
        <v>19</v>
      </c>
      <c r="N152" s="86">
        <v>9</v>
      </c>
      <c r="O152" s="86">
        <v>19</v>
      </c>
      <c r="P152" s="60">
        <v>3</v>
      </c>
      <c r="Q152" s="60">
        <v>6</v>
      </c>
      <c r="R152" s="61">
        <v>6</v>
      </c>
      <c r="S152" s="86">
        <v>34</v>
      </c>
      <c r="T152" s="86">
        <v>15</v>
      </c>
      <c r="U152" s="71">
        <v>0.19400000000000001</v>
      </c>
      <c r="V152" s="71">
        <v>9.2600000000000002E-2</v>
      </c>
    </row>
    <row r="153" spans="1:22" ht="29" x14ac:dyDescent="0.35">
      <c r="A153" s="184">
        <v>17</v>
      </c>
      <c r="B153" s="237" t="s">
        <v>138</v>
      </c>
      <c r="C153" s="184" t="s">
        <v>263</v>
      </c>
      <c r="D153" s="184">
        <v>2020</v>
      </c>
      <c r="E153" s="276" t="s">
        <v>138</v>
      </c>
      <c r="F153" s="59" t="s">
        <v>50</v>
      </c>
      <c r="G153" s="60">
        <v>14</v>
      </c>
      <c r="H153" s="60">
        <v>32</v>
      </c>
      <c r="I153" s="60">
        <v>10</v>
      </c>
      <c r="J153" s="60">
        <v>13</v>
      </c>
      <c r="K153" s="60">
        <v>1</v>
      </c>
      <c r="L153" s="61">
        <v>2</v>
      </c>
      <c r="M153" s="86">
        <v>26</v>
      </c>
      <c r="N153" s="86">
        <v>16</v>
      </c>
      <c r="O153" s="86">
        <v>31</v>
      </c>
      <c r="P153" s="60">
        <v>13</v>
      </c>
      <c r="Q153" s="60">
        <v>7</v>
      </c>
      <c r="R153" s="61">
        <v>0</v>
      </c>
      <c r="S153" s="86">
        <v>51</v>
      </c>
      <c r="T153" s="86">
        <v>20</v>
      </c>
      <c r="U153" s="71">
        <v>0.114</v>
      </c>
      <c r="V153" s="71">
        <v>2.0400000000000001E-2</v>
      </c>
    </row>
    <row r="154" spans="1:22" x14ac:dyDescent="0.35">
      <c r="A154" s="184">
        <v>18</v>
      </c>
      <c r="B154" s="237" t="s">
        <v>152</v>
      </c>
      <c r="C154" s="184"/>
      <c r="D154" s="184"/>
      <c r="E154" s="85"/>
      <c r="F154" s="59"/>
      <c r="G154" s="60"/>
      <c r="H154" s="60"/>
      <c r="I154" s="60"/>
      <c r="J154" s="60"/>
      <c r="K154" s="60"/>
      <c r="L154" s="61"/>
      <c r="M154" s="86"/>
      <c r="N154" s="86"/>
      <c r="O154" s="86"/>
      <c r="P154" s="60"/>
      <c r="Q154" s="60"/>
      <c r="R154" s="61"/>
      <c r="S154" s="86"/>
      <c r="T154" s="86"/>
      <c r="U154" s="71"/>
      <c r="V154" s="71"/>
    </row>
    <row r="155" spans="1:22" x14ac:dyDescent="0.35">
      <c r="A155" s="74">
        <v>19</v>
      </c>
      <c r="B155" s="237" t="s">
        <v>139</v>
      </c>
      <c r="C155" s="7"/>
      <c r="D155" s="7"/>
      <c r="E155" s="85"/>
      <c r="F155" s="7"/>
      <c r="G155" s="60"/>
      <c r="H155" s="60"/>
      <c r="I155" s="60"/>
      <c r="J155" s="60"/>
      <c r="K155" s="60"/>
      <c r="L155" s="61"/>
      <c r="M155" s="60"/>
      <c r="N155" s="60"/>
      <c r="O155" s="60"/>
      <c r="P155" s="60"/>
      <c r="Q155" s="60"/>
      <c r="R155" s="61"/>
      <c r="S155" s="60"/>
      <c r="T155" s="60"/>
      <c r="U155" s="69"/>
      <c r="V155" s="69"/>
    </row>
    <row r="156" spans="1:22" x14ac:dyDescent="0.35">
      <c r="C156" s="9"/>
      <c r="D156" s="9"/>
      <c r="E156" s="10" t="str">
        <f>VLOOKUP(Control!$B$41,Q3_Paeds,E108,FALSE)</f>
        <v xml:space="preserve">Bristol, Bristol Royal Hospital for Children </v>
      </c>
      <c r="F156" s="10" t="str">
        <f>VLOOKUP(Control!$B$41,Q3_Paeds,F108,FALSE)</f>
        <v xml:space="preserve">Paediatrics </v>
      </c>
      <c r="G156" s="10">
        <f>VLOOKUP(Control!$B$41,Q3_Paeds,G108,FALSE)</f>
        <v>60</v>
      </c>
      <c r="H156" s="10">
        <f>VLOOKUP(Control!$B$41,Q3_Paeds,H108,FALSE)</f>
        <v>0</v>
      </c>
      <c r="I156" s="10">
        <f>VLOOKUP(Control!$B$41,Q3_Paeds,I108,FALSE)</f>
        <v>390</v>
      </c>
      <c r="J156" s="10">
        <f>VLOOKUP(Control!$B$41,Q3_Paeds,J108,FALSE)</f>
        <v>420</v>
      </c>
      <c r="K156" s="10">
        <f>VLOOKUP(Control!$B$41,Q3_Paeds,K108,FALSE)</f>
        <v>204</v>
      </c>
      <c r="L156" s="10">
        <f>VLOOKUP(Control!$B$41,Q3_Paeds,L108,FALSE)</f>
        <v>22</v>
      </c>
      <c r="M156" s="10">
        <f>VLOOKUP(Control!$B$41,Q3_Paeds,M108,FALSE)</f>
        <v>1036</v>
      </c>
      <c r="N156" s="10">
        <f>VLOOKUP(Control!$B$41,Q3_Paeds,N108,FALSE)</f>
        <v>646</v>
      </c>
      <c r="O156" s="10">
        <f>VLOOKUP(Control!$B$41,Q3_Paeds,O108,FALSE)</f>
        <v>0</v>
      </c>
      <c r="P156" s="10">
        <f>VLOOKUP(Control!$B$41,Q3_Paeds,P108,FALSE)</f>
        <v>0</v>
      </c>
      <c r="Q156" s="10">
        <f>VLOOKUP(Control!$B$41,Q3_Paeds,Q108,FALSE)</f>
        <v>0</v>
      </c>
      <c r="R156" s="10">
        <f>VLOOKUP(Control!$B$41,Q3_Paeds,R108,FALSE)</f>
        <v>0</v>
      </c>
      <c r="S156" s="10">
        <f>VLOOKUP(Control!$B$41,Q3_Paeds,S108,FALSE)</f>
        <v>0</v>
      </c>
      <c r="T156" s="10">
        <f>VLOOKUP(Control!$B$41,Q3_Paeds,T108,FALSE)</f>
        <v>0</v>
      </c>
      <c r="U156" s="234">
        <f>VLOOKUP(Control!$B$41,Q3_Paeds,U108,FALSE)</f>
        <v>7.6999999999999999E-2</v>
      </c>
      <c r="V156" s="234">
        <f>VLOOKUP(Control!$B$41,Q3_Paeds,V108,FALSE)</f>
        <v>0</v>
      </c>
    </row>
    <row r="157" spans="1:22" s="56" customFormat="1" ht="21" x14ac:dyDescent="0.35">
      <c r="C157" s="445"/>
      <c r="D157" s="182"/>
      <c r="E157" s="445"/>
    </row>
    <row r="158" spans="1:22" s="76" customFormat="1" ht="31.15" customHeight="1" x14ac:dyDescent="0.35">
      <c r="B158" s="182"/>
      <c r="C158" s="445"/>
      <c r="D158" s="182"/>
      <c r="E158" s="445"/>
      <c r="I158" s="182"/>
      <c r="N158" s="182"/>
      <c r="O158" s="182"/>
      <c r="T158" s="182"/>
    </row>
    <row r="159" spans="1:22" s="12" customFormat="1" ht="27.75" customHeight="1" x14ac:dyDescent="0.35">
      <c r="A159" s="12" t="s">
        <v>43</v>
      </c>
    </row>
    <row r="160" spans="1:22" s="56" customFormat="1" ht="21" x14ac:dyDescent="0.35">
      <c r="A160" s="87" t="s">
        <v>162</v>
      </c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</row>
    <row r="161" spans="1:22" x14ac:dyDescent="0.35">
      <c r="B161" s="2">
        <v>2</v>
      </c>
      <c r="C161" s="2">
        <v>3</v>
      </c>
      <c r="D161" s="2">
        <v>4</v>
      </c>
      <c r="E161" s="2">
        <v>5</v>
      </c>
      <c r="F161" s="2">
        <v>6</v>
      </c>
      <c r="G161" s="2">
        <v>7</v>
      </c>
      <c r="H161" s="2">
        <v>8</v>
      </c>
      <c r="I161" s="2">
        <v>9</v>
      </c>
      <c r="J161" s="2">
        <v>10</v>
      </c>
      <c r="K161" s="2">
        <v>11</v>
      </c>
      <c r="L161" s="2">
        <v>12</v>
      </c>
      <c r="M161" s="2">
        <v>13</v>
      </c>
      <c r="N161" s="2">
        <v>14</v>
      </c>
      <c r="O161" s="2">
        <v>15</v>
      </c>
      <c r="P161" s="2">
        <v>16</v>
      </c>
      <c r="Q161" s="2">
        <v>17</v>
      </c>
      <c r="R161" s="2">
        <v>18</v>
      </c>
      <c r="S161" s="2">
        <v>19</v>
      </c>
      <c r="T161" s="2">
        <v>20</v>
      </c>
      <c r="U161" s="2">
        <v>21</v>
      </c>
      <c r="V161" s="2">
        <v>22</v>
      </c>
    </row>
    <row r="162" spans="1:22" s="74" customFormat="1" ht="45.75" customHeight="1" x14ac:dyDescent="0.35">
      <c r="A162" s="184"/>
      <c r="B162" s="184"/>
      <c r="C162" s="443" t="s">
        <v>222</v>
      </c>
      <c r="D162" s="443" t="s">
        <v>223</v>
      </c>
      <c r="E162" s="443" t="s">
        <v>1</v>
      </c>
      <c r="F162" s="443" t="s">
        <v>224</v>
      </c>
      <c r="G162" s="443" t="s">
        <v>114</v>
      </c>
      <c r="H162" s="443"/>
      <c r="I162" s="443" t="s">
        <v>115</v>
      </c>
      <c r="J162" s="443"/>
      <c r="K162" s="443"/>
      <c r="L162" s="443"/>
      <c r="M162" s="443"/>
      <c r="N162" s="443"/>
      <c r="O162" s="443"/>
      <c r="P162" s="443"/>
      <c r="Q162" s="443"/>
      <c r="R162" s="443"/>
      <c r="S162" s="443"/>
      <c r="T162" s="443"/>
      <c r="U162" s="443" t="s">
        <v>113</v>
      </c>
      <c r="V162" s="443"/>
    </row>
    <row r="163" spans="1:22" s="74" customFormat="1" ht="24.75" customHeight="1" x14ac:dyDescent="0.35">
      <c r="A163" s="184"/>
      <c r="B163" s="184"/>
      <c r="C163" s="443"/>
      <c r="D163" s="443"/>
      <c r="E163" s="443"/>
      <c r="F163" s="443"/>
      <c r="G163" s="443" t="s">
        <v>3</v>
      </c>
      <c r="H163" s="443" t="s">
        <v>4</v>
      </c>
      <c r="I163" s="443" t="s">
        <v>3</v>
      </c>
      <c r="J163" s="443"/>
      <c r="K163" s="443"/>
      <c r="L163" s="443"/>
      <c r="M163" s="443"/>
      <c r="N163" s="443"/>
      <c r="O163" s="443" t="s">
        <v>112</v>
      </c>
      <c r="P163" s="443"/>
      <c r="Q163" s="443"/>
      <c r="R163" s="443"/>
      <c r="S163" s="443"/>
      <c r="T163" s="443"/>
      <c r="U163" s="443" t="s">
        <v>3</v>
      </c>
      <c r="V163" s="443" t="s">
        <v>112</v>
      </c>
    </row>
    <row r="164" spans="1:22" s="74" customFormat="1" ht="27.75" customHeight="1" x14ac:dyDescent="0.35">
      <c r="A164" s="184"/>
      <c r="B164" s="184"/>
      <c r="C164" s="443"/>
      <c r="D164" s="443"/>
      <c r="E164" s="443"/>
      <c r="F164" s="443"/>
      <c r="G164" s="443"/>
      <c r="H164" s="443"/>
      <c r="I164" s="184" t="s">
        <v>225</v>
      </c>
      <c r="J164" s="184" t="s">
        <v>108</v>
      </c>
      <c r="K164" s="184" t="s">
        <v>109</v>
      </c>
      <c r="L164" s="57" t="s">
        <v>110</v>
      </c>
      <c r="M164" s="184" t="s">
        <v>226</v>
      </c>
      <c r="N164" s="184" t="s">
        <v>227</v>
      </c>
      <c r="O164" s="184" t="s">
        <v>225</v>
      </c>
      <c r="P164" s="184" t="s">
        <v>108</v>
      </c>
      <c r="Q164" s="184" t="s">
        <v>109</v>
      </c>
      <c r="R164" s="57" t="s">
        <v>110</v>
      </c>
      <c r="S164" s="184" t="s">
        <v>226</v>
      </c>
      <c r="T164" s="184" t="s">
        <v>228</v>
      </c>
      <c r="U164" s="443"/>
      <c r="V164" s="443"/>
    </row>
    <row r="165" spans="1:22" s="74" customFormat="1" ht="18" customHeight="1" x14ac:dyDescent="0.35">
      <c r="A165" s="184">
        <v>1</v>
      </c>
      <c r="B165" s="237" t="s">
        <v>130</v>
      </c>
      <c r="C165" s="184"/>
      <c r="D165" s="184"/>
      <c r="E165" s="85"/>
      <c r="F165" s="59"/>
      <c r="G165" s="184"/>
      <c r="H165" s="184"/>
      <c r="I165" s="184"/>
      <c r="J165" s="184"/>
      <c r="K165" s="184"/>
      <c r="L165" s="57"/>
      <c r="M165" s="182"/>
      <c r="N165" s="182"/>
      <c r="O165" s="182"/>
      <c r="P165" s="184"/>
      <c r="Q165" s="184"/>
      <c r="R165" s="57"/>
      <c r="S165" s="182"/>
      <c r="T165" s="182"/>
      <c r="U165" s="71"/>
      <c r="V165" s="71"/>
    </row>
    <row r="166" spans="1:22" s="74" customFormat="1" ht="18" customHeight="1" x14ac:dyDescent="0.35">
      <c r="A166" s="184">
        <v>2</v>
      </c>
      <c r="B166" s="237" t="s">
        <v>136</v>
      </c>
      <c r="C166" s="184"/>
      <c r="D166" s="184"/>
      <c r="E166" s="85"/>
      <c r="F166" s="59"/>
      <c r="G166" s="184"/>
      <c r="H166" s="184"/>
      <c r="I166" s="184"/>
      <c r="J166" s="184"/>
      <c r="K166" s="184"/>
      <c r="L166" s="57"/>
      <c r="M166" s="182"/>
      <c r="N166" s="182"/>
      <c r="O166" s="182"/>
      <c r="P166" s="184"/>
      <c r="Q166" s="184"/>
      <c r="R166" s="57"/>
      <c r="S166" s="182"/>
      <c r="T166" s="182"/>
      <c r="U166" s="71"/>
      <c r="V166" s="71"/>
    </row>
    <row r="167" spans="1:22" s="74" customFormat="1" ht="18" customHeight="1" x14ac:dyDescent="0.35">
      <c r="A167" s="184">
        <v>3</v>
      </c>
      <c r="B167" s="237" t="s">
        <v>134</v>
      </c>
      <c r="C167" s="184"/>
      <c r="D167" s="184"/>
      <c r="E167" s="85"/>
      <c r="F167" s="59"/>
      <c r="G167" s="184"/>
      <c r="H167" s="184"/>
      <c r="I167" s="184"/>
      <c r="J167" s="184"/>
      <c r="K167" s="184"/>
      <c r="L167" s="57"/>
      <c r="M167" s="182"/>
      <c r="N167" s="182"/>
      <c r="O167" s="182"/>
      <c r="P167" s="184"/>
      <c r="Q167" s="184"/>
      <c r="R167" s="57"/>
      <c r="S167" s="182"/>
      <c r="T167" s="182"/>
      <c r="U167" s="71"/>
      <c r="V167" s="71"/>
    </row>
    <row r="168" spans="1:22" s="74" customFormat="1" ht="18" customHeight="1" x14ac:dyDescent="0.35">
      <c r="A168" s="184">
        <v>4</v>
      </c>
      <c r="B168" s="237" t="s">
        <v>132</v>
      </c>
      <c r="C168" s="184"/>
      <c r="D168" s="184"/>
      <c r="E168" s="85"/>
      <c r="F168" s="59"/>
      <c r="G168" s="184"/>
      <c r="H168" s="184"/>
      <c r="I168" s="184"/>
      <c r="J168" s="184"/>
      <c r="K168" s="184"/>
      <c r="L168" s="57"/>
      <c r="M168" s="182"/>
      <c r="N168" s="182"/>
      <c r="O168" s="182"/>
      <c r="P168" s="184"/>
      <c r="Q168" s="184"/>
      <c r="R168" s="57"/>
      <c r="S168" s="182"/>
      <c r="T168" s="182"/>
      <c r="U168" s="71"/>
      <c r="V168" s="71"/>
    </row>
    <row r="169" spans="1:22" s="74" customFormat="1" ht="18" customHeight="1" x14ac:dyDescent="0.35">
      <c r="A169" s="184">
        <v>5</v>
      </c>
      <c r="B169" s="237" t="s">
        <v>147</v>
      </c>
      <c r="C169" s="184"/>
      <c r="D169" s="184"/>
      <c r="E169" s="85"/>
      <c r="F169" s="59"/>
      <c r="G169" s="184"/>
      <c r="H169" s="184"/>
      <c r="I169" s="184"/>
      <c r="J169" s="184"/>
      <c r="K169" s="184"/>
      <c r="L169" s="57"/>
      <c r="M169" s="182"/>
      <c r="N169" s="182"/>
      <c r="O169" s="182"/>
      <c r="P169" s="184"/>
      <c r="Q169" s="184"/>
      <c r="R169" s="57"/>
      <c r="S169" s="182"/>
      <c r="T169" s="182"/>
      <c r="U169" s="71"/>
      <c r="V169" s="71"/>
    </row>
    <row r="170" spans="1:22" s="74" customFormat="1" ht="18" customHeight="1" x14ac:dyDescent="0.35">
      <c r="A170" s="184">
        <v>6</v>
      </c>
      <c r="B170" s="237" t="s">
        <v>135</v>
      </c>
      <c r="C170" s="184"/>
      <c r="D170" s="184"/>
      <c r="E170" s="85"/>
      <c r="F170" s="59"/>
      <c r="G170" s="184"/>
      <c r="H170" s="184"/>
      <c r="I170" s="184"/>
      <c r="J170" s="184"/>
      <c r="K170" s="184"/>
      <c r="L170" s="57"/>
      <c r="M170" s="182"/>
      <c r="N170" s="182"/>
      <c r="O170" s="182"/>
      <c r="P170" s="184"/>
      <c r="Q170" s="184"/>
      <c r="R170" s="57"/>
      <c r="S170" s="182"/>
      <c r="T170" s="182"/>
      <c r="U170" s="71"/>
      <c r="V170" s="71"/>
    </row>
    <row r="171" spans="1:22" s="74" customFormat="1" ht="18" customHeight="1" x14ac:dyDescent="0.35">
      <c r="A171" s="184">
        <v>7</v>
      </c>
      <c r="B171" s="237" t="s">
        <v>142</v>
      </c>
      <c r="C171" s="184"/>
      <c r="D171" s="184"/>
      <c r="E171" s="85"/>
      <c r="F171" s="59"/>
      <c r="G171" s="184"/>
      <c r="H171" s="184"/>
      <c r="I171" s="184"/>
      <c r="J171" s="184"/>
      <c r="K171" s="184"/>
      <c r="L171" s="57"/>
      <c r="M171" s="182"/>
      <c r="N171" s="182"/>
      <c r="O171" s="182"/>
      <c r="P171" s="184"/>
      <c r="Q171" s="184"/>
      <c r="R171" s="57"/>
      <c r="S171" s="182"/>
      <c r="T171" s="182"/>
      <c r="U171" s="71"/>
      <c r="V171" s="71"/>
    </row>
    <row r="172" spans="1:22" s="74" customFormat="1" ht="18" customHeight="1" x14ac:dyDescent="0.35">
      <c r="A172" s="184">
        <v>8</v>
      </c>
      <c r="B172" s="237" t="s">
        <v>148</v>
      </c>
      <c r="C172" s="184"/>
      <c r="D172" s="184"/>
      <c r="E172" s="85"/>
      <c r="F172" s="59"/>
      <c r="G172" s="184"/>
      <c r="H172" s="184"/>
      <c r="I172" s="184"/>
      <c r="J172" s="184"/>
      <c r="K172" s="184"/>
      <c r="L172" s="57"/>
      <c r="M172" s="182"/>
      <c r="N172" s="182"/>
      <c r="O172" s="182"/>
      <c r="P172" s="184"/>
      <c r="Q172" s="184"/>
      <c r="R172" s="57"/>
      <c r="S172" s="182"/>
      <c r="T172" s="182"/>
      <c r="U172" s="71"/>
      <c r="V172" s="71"/>
    </row>
    <row r="173" spans="1:22" s="74" customFormat="1" ht="18" customHeight="1" x14ac:dyDescent="0.35">
      <c r="A173" s="184">
        <v>9</v>
      </c>
      <c r="B173" s="237" t="s">
        <v>149</v>
      </c>
      <c r="C173" s="184"/>
      <c r="D173" s="184"/>
      <c r="E173" s="85"/>
      <c r="F173" s="59"/>
      <c r="G173" s="184"/>
      <c r="H173" s="184"/>
      <c r="I173" s="184"/>
      <c r="J173" s="184"/>
      <c r="K173" s="184"/>
      <c r="L173" s="57"/>
      <c r="M173" s="182"/>
      <c r="N173" s="182"/>
      <c r="O173" s="182"/>
      <c r="P173" s="184"/>
      <c r="Q173" s="184"/>
      <c r="R173" s="57"/>
      <c r="S173" s="182"/>
      <c r="T173" s="182"/>
      <c r="U173" s="71"/>
      <c r="V173" s="71"/>
    </row>
    <row r="174" spans="1:22" s="74" customFormat="1" ht="18" customHeight="1" x14ac:dyDescent="0.35">
      <c r="A174" s="184">
        <v>10</v>
      </c>
      <c r="B174" s="237" t="s">
        <v>131</v>
      </c>
      <c r="C174" s="184"/>
      <c r="D174" s="184"/>
      <c r="E174" s="85"/>
      <c r="F174" s="59"/>
      <c r="G174" s="184"/>
      <c r="H174" s="184"/>
      <c r="I174" s="184"/>
      <c r="J174" s="184"/>
      <c r="K174" s="184"/>
      <c r="L174" s="57"/>
      <c r="M174" s="182"/>
      <c r="N174" s="182"/>
      <c r="O174" s="182"/>
      <c r="P174" s="184"/>
      <c r="Q174" s="184"/>
      <c r="R174" s="57"/>
      <c r="S174" s="182"/>
      <c r="T174" s="182"/>
      <c r="U174" s="71"/>
      <c r="V174" s="71"/>
    </row>
    <row r="175" spans="1:22" s="74" customFormat="1" ht="18" customHeight="1" x14ac:dyDescent="0.35">
      <c r="A175" s="184">
        <v>11</v>
      </c>
      <c r="B175" s="237" t="s">
        <v>150</v>
      </c>
      <c r="C175" s="184"/>
      <c r="D175" s="184"/>
      <c r="E175" s="85"/>
      <c r="F175" s="59"/>
      <c r="G175" s="184"/>
      <c r="H175" s="184"/>
      <c r="I175" s="184"/>
      <c r="J175" s="184"/>
      <c r="K175" s="184"/>
      <c r="L175" s="57"/>
      <c r="M175" s="182"/>
      <c r="N175" s="182"/>
      <c r="O175" s="182"/>
      <c r="P175" s="184"/>
      <c r="Q175" s="184"/>
      <c r="R175" s="57"/>
      <c r="S175" s="182"/>
      <c r="T175" s="182"/>
      <c r="U175" s="71"/>
      <c r="V175" s="71"/>
    </row>
    <row r="176" spans="1:22" s="74" customFormat="1" ht="18" customHeight="1" x14ac:dyDescent="0.35">
      <c r="A176" s="184">
        <v>12</v>
      </c>
      <c r="B176" s="237" t="s">
        <v>145</v>
      </c>
      <c r="C176" s="184"/>
      <c r="D176" s="184"/>
      <c r="E176" s="85"/>
      <c r="F176" s="59"/>
      <c r="G176" s="184"/>
      <c r="H176" s="184"/>
      <c r="I176" s="184"/>
      <c r="J176" s="184"/>
      <c r="K176" s="184"/>
      <c r="L176" s="57"/>
      <c r="M176" s="182"/>
      <c r="N176" s="182"/>
      <c r="O176" s="182"/>
      <c r="P176" s="184"/>
      <c r="Q176" s="184"/>
      <c r="R176" s="57"/>
      <c r="S176" s="182"/>
      <c r="T176" s="182"/>
      <c r="U176" s="71"/>
      <c r="V176" s="71"/>
    </row>
    <row r="177" spans="1:22" s="74" customFormat="1" ht="18" customHeight="1" x14ac:dyDescent="0.35">
      <c r="A177" s="184">
        <v>13</v>
      </c>
      <c r="B177" s="237" t="s">
        <v>141</v>
      </c>
      <c r="C177" s="184"/>
      <c r="D177" s="184"/>
      <c r="E177" s="85"/>
      <c r="F177" s="59"/>
      <c r="G177" s="184"/>
      <c r="H177" s="184"/>
      <c r="I177" s="184"/>
      <c r="J177" s="184"/>
      <c r="K177" s="184"/>
      <c r="L177" s="57"/>
      <c r="M177" s="182"/>
      <c r="N177" s="182"/>
      <c r="O177" s="182"/>
      <c r="P177" s="184"/>
      <c r="Q177" s="184"/>
      <c r="R177" s="57"/>
      <c r="S177" s="182"/>
      <c r="T177" s="182"/>
      <c r="U177" s="71"/>
      <c r="V177" s="71"/>
    </row>
    <row r="178" spans="1:22" s="74" customFormat="1" ht="18" customHeight="1" x14ac:dyDescent="0.35">
      <c r="A178" s="184">
        <v>14</v>
      </c>
      <c r="B178" s="237" t="s">
        <v>151</v>
      </c>
      <c r="C178" s="184"/>
      <c r="D178" s="184"/>
      <c r="E178" s="85"/>
      <c r="F178" s="59"/>
      <c r="G178" s="184"/>
      <c r="H178" s="184"/>
      <c r="I178" s="184"/>
      <c r="J178" s="184"/>
      <c r="K178" s="184"/>
      <c r="L178" s="57"/>
      <c r="M178" s="182"/>
      <c r="N178" s="182"/>
      <c r="O178" s="182"/>
      <c r="P178" s="184"/>
      <c r="Q178" s="184"/>
      <c r="R178" s="57"/>
      <c r="S178" s="182"/>
      <c r="T178" s="182"/>
      <c r="U178" s="71"/>
      <c r="V178" s="71"/>
    </row>
    <row r="179" spans="1:22" s="74" customFormat="1" ht="18" customHeight="1" x14ac:dyDescent="0.35">
      <c r="A179" s="184">
        <v>15</v>
      </c>
      <c r="B179" s="237" t="s">
        <v>137</v>
      </c>
      <c r="C179" s="184"/>
      <c r="D179" s="184"/>
      <c r="E179" s="85"/>
      <c r="F179" s="59"/>
      <c r="G179" s="184"/>
      <c r="H179" s="184"/>
      <c r="I179" s="184"/>
      <c r="J179" s="184"/>
      <c r="K179" s="184"/>
      <c r="L179" s="57"/>
      <c r="M179" s="182"/>
      <c r="N179" s="182"/>
      <c r="O179" s="182"/>
      <c r="P179" s="184"/>
      <c r="Q179" s="184"/>
      <c r="R179" s="57"/>
      <c r="S179" s="182"/>
      <c r="T179" s="182"/>
      <c r="U179" s="71"/>
      <c r="V179" s="71"/>
    </row>
    <row r="180" spans="1:22" s="74" customFormat="1" ht="18" customHeight="1" x14ac:dyDescent="0.35">
      <c r="A180" s="184">
        <v>16</v>
      </c>
      <c r="B180" s="237" t="s">
        <v>138</v>
      </c>
      <c r="C180" s="184"/>
      <c r="D180" s="184"/>
      <c r="E180" s="85"/>
      <c r="F180" s="59"/>
      <c r="G180" s="60"/>
      <c r="H180" s="60"/>
      <c r="I180" s="60"/>
      <c r="J180" s="60"/>
      <c r="K180" s="60"/>
      <c r="L180" s="61"/>
      <c r="M180" s="86"/>
      <c r="N180" s="86"/>
      <c r="O180" s="86"/>
      <c r="P180" s="60"/>
      <c r="Q180" s="60"/>
      <c r="R180" s="61"/>
      <c r="S180" s="86"/>
      <c r="T180" s="86"/>
      <c r="U180" s="71"/>
      <c r="V180" s="71"/>
    </row>
    <row r="181" spans="1:22" s="74" customFormat="1" ht="18" customHeight="1" x14ac:dyDescent="0.35">
      <c r="A181" s="184">
        <v>17</v>
      </c>
      <c r="B181" s="237" t="s">
        <v>152</v>
      </c>
      <c r="C181" s="184"/>
      <c r="D181" s="184"/>
      <c r="E181" s="85"/>
      <c r="F181" s="59"/>
      <c r="G181" s="60"/>
      <c r="H181" s="60"/>
      <c r="I181" s="60"/>
      <c r="J181" s="60"/>
      <c r="K181" s="60"/>
      <c r="L181" s="61"/>
      <c r="M181" s="86"/>
      <c r="N181" s="86"/>
      <c r="O181" s="86"/>
      <c r="P181" s="60"/>
      <c r="Q181" s="60"/>
      <c r="R181" s="61"/>
      <c r="S181" s="86"/>
      <c r="T181" s="86"/>
      <c r="U181" s="71"/>
      <c r="V181" s="71"/>
    </row>
    <row r="182" spans="1:22" s="74" customFormat="1" ht="18" customHeight="1" x14ac:dyDescent="0.35">
      <c r="A182" s="184">
        <v>18</v>
      </c>
      <c r="B182" s="237" t="s">
        <v>153</v>
      </c>
      <c r="C182" s="184"/>
      <c r="D182" s="184"/>
      <c r="E182" s="85"/>
      <c r="F182" s="59"/>
      <c r="G182" s="60"/>
      <c r="H182" s="60"/>
      <c r="I182" s="60"/>
      <c r="J182" s="60"/>
      <c r="K182" s="60"/>
      <c r="L182" s="61"/>
      <c r="M182" s="86"/>
      <c r="N182" s="86"/>
      <c r="O182" s="86"/>
      <c r="P182" s="60"/>
      <c r="Q182" s="60"/>
      <c r="R182" s="61"/>
      <c r="S182" s="86"/>
      <c r="T182" s="86"/>
      <c r="U182" s="71"/>
      <c r="V182" s="71"/>
    </row>
    <row r="183" spans="1:22" s="74" customFormat="1" ht="18" customHeight="1" x14ac:dyDescent="0.35">
      <c r="B183" s="184"/>
      <c r="D183" s="184"/>
      <c r="E183" s="84">
        <f>VLOOKUP(Control!$B$19,Q4_Adults,Data!E161,FALSE)</f>
        <v>0</v>
      </c>
      <c r="F183" s="84">
        <f>VLOOKUP(Control!$B$19,Q4_Adults,Data!F161,FALSE)</f>
        <v>0</v>
      </c>
      <c r="G183" s="84">
        <f>VLOOKUP(Control!$B$19,Q4_Adults,Data!G161,FALSE)</f>
        <v>0</v>
      </c>
      <c r="H183" s="84">
        <f>VLOOKUP(Control!$B$19,Q4_Adults,Data!H161,FALSE)</f>
        <v>0</v>
      </c>
      <c r="I183" s="84">
        <f>VLOOKUP(Control!$B$19,Q4_Adults,Data!I161,FALSE)</f>
        <v>0</v>
      </c>
      <c r="J183" s="84">
        <f>VLOOKUP(Control!$B$19,Q4_Adults,Data!J161,FALSE)</f>
        <v>0</v>
      </c>
      <c r="K183" s="84">
        <f>VLOOKUP(Control!$B$19,Q4_Adults,Data!K161,FALSE)</f>
        <v>0</v>
      </c>
      <c r="L183" s="84">
        <f>VLOOKUP(Control!$B$19,Q4_Adults,Data!L161,FALSE)</f>
        <v>0</v>
      </c>
      <c r="M183" s="84">
        <f>VLOOKUP(Control!$B$19,Q4_Adults,Data!M161,FALSE)</f>
        <v>0</v>
      </c>
      <c r="N183" s="84">
        <f>VLOOKUP(Control!$B$19,Q4_Adults,Data!N161,FALSE)</f>
        <v>0</v>
      </c>
      <c r="O183" s="84">
        <f>VLOOKUP(Control!$B$19,Q4_Adults,Data!O161,FALSE)</f>
        <v>0</v>
      </c>
      <c r="P183" s="84">
        <f>VLOOKUP(Control!$B$19,Q4_Adults,Data!P161,FALSE)</f>
        <v>0</v>
      </c>
      <c r="Q183" s="84">
        <f>VLOOKUP(Control!$B$19,Q4_Adults,Data!Q161,FALSE)</f>
        <v>0</v>
      </c>
      <c r="R183" s="84">
        <f>VLOOKUP(Control!$B$19,Q4_Adults,Data!R161,FALSE)</f>
        <v>0</v>
      </c>
      <c r="S183" s="84">
        <f>VLOOKUP(Control!$B$19,Q4_Adults,Data!S161,FALSE)</f>
        <v>0</v>
      </c>
      <c r="T183" s="84">
        <f>VLOOKUP(Control!$B$19,Q4_Adults,Data!T161,FALSE)</f>
        <v>0</v>
      </c>
      <c r="U183" s="232">
        <f>VLOOKUP(Control!$B$19,Q4_Adults,Data!U161,FALSE)</f>
        <v>0</v>
      </c>
      <c r="V183" s="232">
        <f>VLOOKUP(Control!$B$19,Q4_Adults,Data!V161,FALSE)</f>
        <v>0</v>
      </c>
    </row>
    <row r="184" spans="1:22" s="76" customFormat="1" ht="18" customHeight="1" x14ac:dyDescent="0.35">
      <c r="B184" s="182"/>
      <c r="D184" s="182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</row>
    <row r="185" spans="1:22" s="56" customFormat="1" ht="21" x14ac:dyDescent="0.35">
      <c r="A185" s="88" t="s">
        <v>163</v>
      </c>
      <c r="B185" s="88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</row>
    <row r="186" spans="1:22" s="76" customFormat="1" ht="18" customHeight="1" x14ac:dyDescent="0.35">
      <c r="A186" s="2"/>
      <c r="B186" s="2">
        <v>2</v>
      </c>
      <c r="C186" s="2">
        <v>3</v>
      </c>
      <c r="D186" s="2">
        <v>4</v>
      </c>
      <c r="E186" s="2">
        <v>5</v>
      </c>
      <c r="F186" s="2">
        <v>6</v>
      </c>
      <c r="G186" s="2">
        <v>7</v>
      </c>
      <c r="H186" s="2">
        <v>8</v>
      </c>
      <c r="I186" s="2">
        <v>9</v>
      </c>
      <c r="J186" s="2">
        <v>10</v>
      </c>
      <c r="K186" s="2">
        <v>11</v>
      </c>
      <c r="L186" s="2">
        <v>12</v>
      </c>
      <c r="M186" s="2">
        <v>13</v>
      </c>
      <c r="N186" s="2">
        <v>14</v>
      </c>
      <c r="O186" s="2">
        <v>15</v>
      </c>
      <c r="P186" s="2">
        <v>16</v>
      </c>
      <c r="Q186" s="2">
        <v>17</v>
      </c>
      <c r="R186" s="2">
        <v>18</v>
      </c>
      <c r="S186" s="2">
        <v>19</v>
      </c>
      <c r="T186" s="2">
        <v>20</v>
      </c>
      <c r="U186" s="2">
        <v>21</v>
      </c>
      <c r="V186" s="2">
        <v>22</v>
      </c>
    </row>
    <row r="187" spans="1:22" s="74" customFormat="1" ht="67.5" customHeight="1" x14ac:dyDescent="0.35">
      <c r="A187" s="184"/>
      <c r="B187" s="184"/>
      <c r="C187" s="443" t="s">
        <v>222</v>
      </c>
      <c r="D187" s="443" t="s">
        <v>223</v>
      </c>
      <c r="E187" s="443" t="s">
        <v>1</v>
      </c>
      <c r="F187" s="443" t="s">
        <v>224</v>
      </c>
      <c r="G187" s="443" t="s">
        <v>114</v>
      </c>
      <c r="H187" s="443"/>
      <c r="I187" s="443" t="s">
        <v>115</v>
      </c>
      <c r="J187" s="443"/>
      <c r="K187" s="443"/>
      <c r="L187" s="443"/>
      <c r="M187" s="443"/>
      <c r="N187" s="443"/>
      <c r="O187" s="443"/>
      <c r="P187" s="443"/>
      <c r="Q187" s="443"/>
      <c r="R187" s="443"/>
      <c r="S187" s="443"/>
      <c r="T187" s="443"/>
      <c r="U187" s="443" t="s">
        <v>113</v>
      </c>
      <c r="V187" s="443"/>
    </row>
    <row r="188" spans="1:22" s="74" customFormat="1" ht="18" customHeight="1" x14ac:dyDescent="0.35">
      <c r="A188" s="184"/>
      <c r="B188" s="184"/>
      <c r="C188" s="443"/>
      <c r="D188" s="443"/>
      <c r="E188" s="443"/>
      <c r="F188" s="443"/>
      <c r="G188" s="443" t="s">
        <v>3</v>
      </c>
      <c r="H188" s="443" t="s">
        <v>4</v>
      </c>
      <c r="I188" s="443" t="s">
        <v>3</v>
      </c>
      <c r="J188" s="443"/>
      <c r="K188" s="443"/>
      <c r="L188" s="443"/>
      <c r="M188" s="443"/>
      <c r="N188" s="443"/>
      <c r="O188" s="443" t="s">
        <v>112</v>
      </c>
      <c r="P188" s="443"/>
      <c r="Q188" s="443"/>
      <c r="R188" s="443"/>
      <c r="S188" s="443"/>
      <c r="T188" s="443"/>
      <c r="U188" s="443" t="s">
        <v>3</v>
      </c>
      <c r="V188" s="443" t="s">
        <v>112</v>
      </c>
    </row>
    <row r="189" spans="1:22" s="74" customFormat="1" ht="18" customHeight="1" x14ac:dyDescent="0.35">
      <c r="A189" s="184"/>
      <c r="B189" s="184"/>
      <c r="C189" s="443"/>
      <c r="D189" s="443"/>
      <c r="E189" s="443"/>
      <c r="F189" s="443"/>
      <c r="G189" s="443"/>
      <c r="H189" s="443"/>
      <c r="I189" s="184" t="s">
        <v>225</v>
      </c>
      <c r="J189" s="184" t="s">
        <v>108</v>
      </c>
      <c r="K189" s="184" t="s">
        <v>109</v>
      </c>
      <c r="L189" s="57" t="s">
        <v>110</v>
      </c>
      <c r="M189" s="184" t="s">
        <v>226</v>
      </c>
      <c r="N189" s="184" t="s">
        <v>227</v>
      </c>
      <c r="O189" s="184" t="s">
        <v>225</v>
      </c>
      <c r="P189" s="184" t="s">
        <v>108</v>
      </c>
      <c r="Q189" s="184" t="s">
        <v>109</v>
      </c>
      <c r="R189" s="57" t="s">
        <v>110</v>
      </c>
      <c r="S189" s="184" t="s">
        <v>226</v>
      </c>
      <c r="T189" s="184" t="s">
        <v>228</v>
      </c>
      <c r="U189" s="443"/>
      <c r="V189" s="443"/>
    </row>
    <row r="190" spans="1:22" s="74" customFormat="1" ht="18" customHeight="1" x14ac:dyDescent="0.35">
      <c r="A190" s="184">
        <v>1</v>
      </c>
      <c r="B190" s="237" t="s">
        <v>154</v>
      </c>
      <c r="C190" s="184"/>
      <c r="D190" s="184"/>
      <c r="E190" s="85"/>
      <c r="F190" s="59"/>
      <c r="G190" s="184"/>
      <c r="H190" s="184"/>
      <c r="I190" s="184"/>
      <c r="J190" s="184"/>
      <c r="K190" s="184"/>
      <c r="L190" s="57"/>
      <c r="M190" s="182"/>
      <c r="N190" s="182"/>
      <c r="O190" s="182"/>
      <c r="P190" s="184"/>
      <c r="Q190" s="184"/>
      <c r="R190" s="57"/>
      <c r="S190" s="182"/>
      <c r="T190" s="182"/>
      <c r="U190" s="71"/>
      <c r="V190" s="71"/>
    </row>
    <row r="191" spans="1:22" s="74" customFormat="1" ht="18" customHeight="1" x14ac:dyDescent="0.35">
      <c r="A191" s="184">
        <v>2</v>
      </c>
      <c r="B191" s="237" t="s">
        <v>144</v>
      </c>
      <c r="C191" s="184"/>
      <c r="D191" s="184"/>
      <c r="E191" s="85"/>
      <c r="F191" s="59"/>
      <c r="G191" s="184"/>
      <c r="H191" s="184"/>
      <c r="I191" s="184"/>
      <c r="J191" s="184"/>
      <c r="K191" s="184"/>
      <c r="L191" s="57"/>
      <c r="M191" s="182"/>
      <c r="N191" s="182"/>
      <c r="O191" s="182"/>
      <c r="P191" s="184"/>
      <c r="Q191" s="184"/>
      <c r="R191" s="57"/>
      <c r="S191" s="182"/>
      <c r="T191" s="182"/>
      <c r="U191" s="71"/>
      <c r="V191" s="71"/>
    </row>
    <row r="192" spans="1:22" s="74" customFormat="1" ht="18" customHeight="1" x14ac:dyDescent="0.35">
      <c r="A192" s="184">
        <v>3</v>
      </c>
      <c r="B192" s="237" t="s">
        <v>155</v>
      </c>
      <c r="C192" s="184"/>
      <c r="D192" s="184"/>
      <c r="E192" s="85"/>
      <c r="F192" s="59"/>
      <c r="G192" s="184"/>
      <c r="H192" s="184"/>
      <c r="I192" s="184"/>
      <c r="J192" s="184"/>
      <c r="K192" s="184"/>
      <c r="L192" s="57"/>
      <c r="M192" s="182"/>
      <c r="N192" s="182"/>
      <c r="O192" s="182"/>
      <c r="P192" s="184"/>
      <c r="Q192" s="184"/>
      <c r="R192" s="57"/>
      <c r="S192" s="182"/>
      <c r="T192" s="182"/>
      <c r="U192" s="71"/>
      <c r="V192" s="71"/>
    </row>
    <row r="193" spans="1:22" s="74" customFormat="1" ht="18" customHeight="1" x14ac:dyDescent="0.35">
      <c r="A193" s="184">
        <v>4</v>
      </c>
      <c r="B193" s="237" t="s">
        <v>156</v>
      </c>
      <c r="C193" s="184"/>
      <c r="D193" s="184"/>
      <c r="E193" s="85"/>
      <c r="F193" s="59"/>
      <c r="G193" s="184"/>
      <c r="H193" s="184"/>
      <c r="I193" s="184"/>
      <c r="J193" s="223"/>
      <c r="K193" s="184"/>
      <c r="L193" s="57"/>
      <c r="M193" s="224"/>
      <c r="N193" s="182"/>
      <c r="O193" s="182"/>
      <c r="P193" s="184"/>
      <c r="Q193" s="184"/>
      <c r="R193" s="57"/>
      <c r="S193" s="182"/>
      <c r="T193" s="182"/>
      <c r="U193" s="71"/>
      <c r="V193" s="71"/>
    </row>
    <row r="194" spans="1:22" s="74" customFormat="1" ht="18" customHeight="1" x14ac:dyDescent="0.35">
      <c r="A194" s="184">
        <v>5</v>
      </c>
      <c r="B194" s="237" t="s">
        <v>157</v>
      </c>
      <c r="C194" s="184"/>
      <c r="D194" s="184"/>
      <c r="E194" s="85"/>
      <c r="F194" s="59"/>
      <c r="G194" s="184"/>
      <c r="H194" s="184"/>
      <c r="I194" s="184"/>
      <c r="J194" s="223"/>
      <c r="K194" s="184"/>
      <c r="L194" s="57"/>
      <c r="M194" s="224"/>
      <c r="N194" s="182"/>
      <c r="O194" s="182"/>
      <c r="P194" s="184"/>
      <c r="Q194" s="184"/>
      <c r="R194" s="57"/>
      <c r="S194" s="182"/>
      <c r="T194" s="182"/>
      <c r="U194" s="71"/>
      <c r="V194" s="71"/>
    </row>
    <row r="195" spans="1:22" s="74" customFormat="1" ht="18" customHeight="1" x14ac:dyDescent="0.35">
      <c r="A195" s="184">
        <v>6</v>
      </c>
      <c r="B195" s="237" t="s">
        <v>158</v>
      </c>
      <c r="C195" s="184"/>
      <c r="D195" s="184"/>
      <c r="E195" s="85"/>
      <c r="F195" s="59"/>
      <c r="G195" s="184"/>
      <c r="H195" s="184"/>
      <c r="I195" s="184"/>
      <c r="J195" s="223"/>
      <c r="K195" s="184"/>
      <c r="L195" s="57"/>
      <c r="M195" s="224"/>
      <c r="N195" s="182"/>
      <c r="O195" s="182"/>
      <c r="P195" s="184"/>
      <c r="Q195" s="184"/>
      <c r="R195" s="57"/>
      <c r="S195" s="182"/>
      <c r="T195" s="182"/>
      <c r="U195" s="71"/>
      <c r="V195" s="71"/>
    </row>
    <row r="196" spans="1:22" s="74" customFormat="1" ht="18" customHeight="1" x14ac:dyDescent="0.35">
      <c r="A196" s="184">
        <v>7</v>
      </c>
      <c r="B196" s="237" t="s">
        <v>159</v>
      </c>
      <c r="C196" s="184"/>
      <c r="D196" s="184"/>
      <c r="E196" s="85"/>
      <c r="F196" s="59"/>
      <c r="G196" s="184"/>
      <c r="H196" s="184"/>
      <c r="I196" s="184"/>
      <c r="J196" s="223"/>
      <c r="K196" s="184"/>
      <c r="L196" s="57"/>
      <c r="M196" s="224"/>
      <c r="N196" s="182"/>
      <c r="O196" s="182"/>
      <c r="P196" s="184"/>
      <c r="Q196" s="184"/>
      <c r="R196" s="57"/>
      <c r="S196" s="182"/>
      <c r="T196" s="182"/>
      <c r="U196" s="71"/>
      <c r="V196" s="71"/>
    </row>
    <row r="197" spans="1:22" x14ac:dyDescent="0.35">
      <c r="A197" s="184">
        <v>8</v>
      </c>
      <c r="B197" s="237" t="s">
        <v>133</v>
      </c>
      <c r="C197" s="184"/>
      <c r="D197" s="184"/>
      <c r="E197" s="85"/>
      <c r="F197" s="59"/>
      <c r="G197" s="184"/>
      <c r="H197" s="184"/>
      <c r="I197" s="184"/>
      <c r="J197" s="223"/>
      <c r="K197" s="184"/>
      <c r="L197" s="57"/>
      <c r="M197" s="224"/>
      <c r="N197" s="182"/>
      <c r="O197" s="182"/>
      <c r="P197" s="184"/>
      <c r="Q197" s="184"/>
      <c r="R197" s="57"/>
      <c r="S197" s="182"/>
      <c r="T197" s="182"/>
      <c r="U197" s="71"/>
      <c r="V197" s="71"/>
    </row>
    <row r="198" spans="1:22" x14ac:dyDescent="0.35">
      <c r="A198" s="184">
        <v>9</v>
      </c>
      <c r="B198" s="237" t="s">
        <v>148</v>
      </c>
      <c r="C198" s="184"/>
      <c r="D198" s="184"/>
      <c r="E198" s="85"/>
      <c r="F198" s="59"/>
      <c r="G198" s="184"/>
      <c r="H198" s="184"/>
      <c r="I198" s="184"/>
      <c r="J198" s="223"/>
      <c r="K198" s="184"/>
      <c r="L198" s="57"/>
      <c r="M198" s="224"/>
      <c r="N198" s="182"/>
      <c r="O198" s="182"/>
      <c r="P198" s="184"/>
      <c r="Q198" s="184"/>
      <c r="R198" s="57"/>
      <c r="S198" s="182"/>
      <c r="T198" s="182"/>
      <c r="U198" s="71"/>
      <c r="V198" s="71"/>
    </row>
    <row r="199" spans="1:22" ht="29" x14ac:dyDescent="0.35">
      <c r="A199" s="184">
        <v>10</v>
      </c>
      <c r="B199" s="237" t="s">
        <v>143</v>
      </c>
      <c r="C199" s="184"/>
      <c r="D199" s="184"/>
      <c r="E199" s="85"/>
      <c r="F199" s="59"/>
      <c r="G199" s="184"/>
      <c r="H199" s="184"/>
      <c r="I199" s="184"/>
      <c r="J199" s="223"/>
      <c r="K199" s="184"/>
      <c r="L199" s="57"/>
      <c r="M199" s="224"/>
      <c r="N199" s="182"/>
      <c r="O199" s="182"/>
      <c r="P199" s="184"/>
      <c r="Q199" s="184"/>
      <c r="R199" s="57"/>
      <c r="S199" s="182"/>
      <c r="T199" s="182"/>
      <c r="U199" s="71"/>
      <c r="V199" s="71"/>
    </row>
    <row r="200" spans="1:22" x14ac:dyDescent="0.35">
      <c r="A200" s="184">
        <v>11</v>
      </c>
      <c r="B200" s="237" t="s">
        <v>160</v>
      </c>
      <c r="C200" s="184"/>
      <c r="D200" s="184"/>
      <c r="E200" s="85"/>
      <c r="F200" s="59"/>
      <c r="G200" s="184"/>
      <c r="H200" s="184"/>
      <c r="I200" s="184"/>
      <c r="J200" s="223"/>
      <c r="K200" s="184"/>
      <c r="L200" s="57"/>
      <c r="M200" s="224"/>
      <c r="N200" s="182"/>
      <c r="O200" s="182"/>
      <c r="P200" s="184"/>
      <c r="Q200" s="184"/>
      <c r="R200" s="57"/>
      <c r="S200" s="182"/>
      <c r="T200" s="182"/>
      <c r="U200" s="71"/>
      <c r="V200" s="71"/>
    </row>
    <row r="201" spans="1:22" x14ac:dyDescent="0.35">
      <c r="A201" s="184">
        <v>12</v>
      </c>
      <c r="B201" s="237" t="s">
        <v>150</v>
      </c>
      <c r="C201" s="184"/>
      <c r="D201" s="184"/>
      <c r="E201" s="85"/>
      <c r="F201" s="59"/>
      <c r="G201" s="184"/>
      <c r="H201" s="184"/>
      <c r="I201" s="184"/>
      <c r="J201" s="223"/>
      <c r="K201" s="184"/>
      <c r="L201" s="57"/>
      <c r="M201" s="224"/>
      <c r="N201" s="182"/>
      <c r="O201" s="182"/>
      <c r="P201" s="184"/>
      <c r="Q201" s="184"/>
      <c r="R201" s="57"/>
      <c r="S201" s="182"/>
      <c r="T201" s="182"/>
      <c r="U201" s="71"/>
      <c r="V201" s="71"/>
    </row>
    <row r="202" spans="1:22" ht="29" x14ac:dyDescent="0.35">
      <c r="A202" s="184">
        <v>13</v>
      </c>
      <c r="B202" s="237" t="s">
        <v>145</v>
      </c>
      <c r="C202" s="184"/>
      <c r="D202" s="184"/>
      <c r="E202" s="85"/>
      <c r="F202" s="59"/>
      <c r="G202" s="184"/>
      <c r="H202" s="184"/>
      <c r="I202" s="184"/>
      <c r="J202" s="223"/>
      <c r="K202" s="184"/>
      <c r="L202" s="57"/>
      <c r="M202" s="224"/>
      <c r="N202" s="182"/>
      <c r="O202" s="182"/>
      <c r="P202" s="184"/>
      <c r="Q202" s="184"/>
      <c r="R202" s="57"/>
      <c r="S202" s="182"/>
      <c r="T202" s="182"/>
      <c r="U202" s="71"/>
      <c r="V202" s="71"/>
    </row>
    <row r="203" spans="1:22" ht="29" x14ac:dyDescent="0.35">
      <c r="A203" s="184">
        <v>14</v>
      </c>
      <c r="B203" s="237" t="s">
        <v>141</v>
      </c>
      <c r="C203" s="184"/>
      <c r="D203" s="184"/>
      <c r="E203" s="85"/>
      <c r="F203" s="59"/>
      <c r="G203" s="184"/>
      <c r="H203" s="184"/>
      <c r="I203" s="184"/>
      <c r="J203" s="223"/>
      <c r="K203" s="184"/>
      <c r="L203" s="57"/>
      <c r="M203" s="224"/>
      <c r="N203" s="182"/>
      <c r="O203" s="182"/>
      <c r="P203" s="184"/>
      <c r="Q203" s="184"/>
      <c r="R203" s="57"/>
      <c r="S203" s="182"/>
      <c r="T203" s="182"/>
      <c r="U203" s="71"/>
      <c r="V203" s="71"/>
    </row>
    <row r="204" spans="1:22" ht="29" x14ac:dyDescent="0.35">
      <c r="A204" s="184">
        <v>15</v>
      </c>
      <c r="B204" s="237" t="s">
        <v>161</v>
      </c>
      <c r="C204" s="184"/>
      <c r="D204" s="184"/>
      <c r="E204" s="85"/>
      <c r="F204" s="59"/>
      <c r="G204" s="184"/>
      <c r="H204" s="184"/>
      <c r="I204" s="184"/>
      <c r="J204" s="223"/>
      <c r="K204" s="184"/>
      <c r="L204" s="57"/>
      <c r="M204" s="224"/>
      <c r="N204" s="182"/>
      <c r="O204" s="182"/>
      <c r="P204" s="184"/>
      <c r="Q204" s="184"/>
      <c r="R204" s="57"/>
      <c r="S204" s="182"/>
      <c r="T204" s="182"/>
      <c r="U204" s="71"/>
      <c r="V204" s="71"/>
    </row>
    <row r="205" spans="1:22" ht="29" x14ac:dyDescent="0.35">
      <c r="A205" s="184">
        <v>16</v>
      </c>
      <c r="B205" s="237" t="s">
        <v>137</v>
      </c>
      <c r="C205" s="184"/>
      <c r="D205" s="184"/>
      <c r="E205" s="85"/>
      <c r="F205" s="59"/>
      <c r="G205" s="60"/>
      <c r="H205" s="60"/>
      <c r="I205" s="60"/>
      <c r="J205" s="60"/>
      <c r="K205" s="60"/>
      <c r="L205" s="61"/>
      <c r="M205" s="86"/>
      <c r="N205" s="86"/>
      <c r="O205" s="86"/>
      <c r="P205" s="60"/>
      <c r="Q205" s="60"/>
      <c r="R205" s="61"/>
      <c r="S205" s="86"/>
      <c r="T205" s="86"/>
      <c r="U205" s="71"/>
      <c r="V205" s="71"/>
    </row>
    <row r="206" spans="1:22" ht="29" x14ac:dyDescent="0.35">
      <c r="A206" s="184">
        <v>17</v>
      </c>
      <c r="B206" s="237" t="s">
        <v>138</v>
      </c>
      <c r="C206" s="184"/>
      <c r="D206" s="184"/>
      <c r="E206" s="85"/>
      <c r="F206" s="59"/>
      <c r="G206" s="60"/>
      <c r="H206" s="60"/>
      <c r="I206" s="60"/>
      <c r="J206" s="60"/>
      <c r="K206" s="60"/>
      <c r="L206" s="61"/>
      <c r="M206" s="86"/>
      <c r="N206" s="86"/>
      <c r="O206" s="86"/>
      <c r="P206" s="60"/>
      <c r="Q206" s="60"/>
      <c r="R206" s="61"/>
      <c r="S206" s="86"/>
      <c r="T206" s="86"/>
      <c r="U206" s="71"/>
      <c r="V206" s="71"/>
    </row>
    <row r="207" spans="1:22" x14ac:dyDescent="0.35">
      <c r="A207" s="184">
        <v>18</v>
      </c>
      <c r="B207" s="237" t="s">
        <v>152</v>
      </c>
      <c r="C207" s="184"/>
      <c r="D207" s="184"/>
      <c r="E207" s="85"/>
      <c r="F207" s="59"/>
      <c r="G207" s="60"/>
      <c r="H207" s="60"/>
      <c r="I207" s="60"/>
      <c r="J207" s="60"/>
      <c r="K207" s="60"/>
      <c r="L207" s="61"/>
      <c r="M207" s="86"/>
      <c r="N207" s="86"/>
      <c r="O207" s="86"/>
      <c r="P207" s="60"/>
      <c r="Q207" s="60"/>
      <c r="R207" s="61"/>
      <c r="S207" s="86"/>
      <c r="T207" s="86"/>
      <c r="U207" s="71"/>
      <c r="V207" s="71"/>
    </row>
    <row r="208" spans="1:22" x14ac:dyDescent="0.35">
      <c r="A208" s="74">
        <v>19</v>
      </c>
      <c r="B208" s="237" t="s">
        <v>139</v>
      </c>
      <c r="C208" s="7"/>
      <c r="D208" s="7"/>
      <c r="E208" s="85"/>
      <c r="F208" s="7"/>
      <c r="G208" s="60"/>
      <c r="H208" s="60"/>
      <c r="I208" s="60"/>
      <c r="J208" s="60"/>
      <c r="K208" s="60"/>
      <c r="L208" s="61"/>
      <c r="M208" s="60"/>
      <c r="N208" s="60"/>
      <c r="O208" s="60"/>
      <c r="P208" s="60"/>
      <c r="Q208" s="60"/>
      <c r="R208" s="61"/>
      <c r="S208" s="60"/>
      <c r="T208" s="60"/>
      <c r="U208" s="69"/>
      <c r="V208" s="69"/>
    </row>
    <row r="209" spans="1:22" x14ac:dyDescent="0.35">
      <c r="C209" s="9"/>
      <c r="D209" s="9"/>
      <c r="E209" s="10">
        <f>VLOOKUP(Control!$B$41,Q4_Paeds,E186,FALSE)</f>
        <v>0</v>
      </c>
      <c r="F209" s="10">
        <f>VLOOKUP(Control!$B$41,Q4_Paeds,F186,FALSE)</f>
        <v>0</v>
      </c>
      <c r="G209" s="10">
        <f>VLOOKUP(Control!$B$41,Q4_Paeds,G186,FALSE)</f>
        <v>0</v>
      </c>
      <c r="H209" s="10">
        <f>VLOOKUP(Control!$B$41,Q4_Paeds,H186,FALSE)</f>
        <v>0</v>
      </c>
      <c r="I209" s="10">
        <f>VLOOKUP(Control!$B$41,Q4_Paeds,I186,FALSE)</f>
        <v>0</v>
      </c>
      <c r="J209" s="10">
        <f>VLOOKUP(Control!$B$41,Q4_Paeds,J186,FALSE)</f>
        <v>0</v>
      </c>
      <c r="K209" s="10">
        <f>VLOOKUP(Control!$B$41,Q4_Paeds,K186,FALSE)</f>
        <v>0</v>
      </c>
      <c r="L209" s="10">
        <f>VLOOKUP(Control!$B$41,Q4_Paeds,L186,FALSE)</f>
        <v>0</v>
      </c>
      <c r="M209" s="10">
        <f>VLOOKUP(Control!$B$41,Q4_Paeds,M186,FALSE)</f>
        <v>0</v>
      </c>
      <c r="N209" s="10">
        <f>VLOOKUP(Control!$B$41,Q4_Paeds,N186,FALSE)</f>
        <v>0</v>
      </c>
      <c r="O209" s="10">
        <f>VLOOKUP(Control!$B$41,Q4_Paeds,O186,FALSE)</f>
        <v>0</v>
      </c>
      <c r="P209" s="10">
        <f>VLOOKUP(Control!$B$41,Q4_Paeds,P186,FALSE)</f>
        <v>0</v>
      </c>
      <c r="Q209" s="10">
        <f>VLOOKUP(Control!$B$41,Q4_Paeds,Q186,FALSE)</f>
        <v>0</v>
      </c>
      <c r="R209" s="10">
        <f>VLOOKUP(Control!$B$41,Q4_Paeds,R186,FALSE)</f>
        <v>0</v>
      </c>
      <c r="S209" s="10">
        <f>VLOOKUP(Control!$B$41,Q4_Paeds,S186,FALSE)</f>
        <v>0</v>
      </c>
      <c r="T209" s="10">
        <f>VLOOKUP(Control!$B$41,Q4_Paeds,T186,FALSE)</f>
        <v>0</v>
      </c>
      <c r="U209" s="234">
        <f>VLOOKUP(Control!$B$41,Q4_Paeds,U186,FALSE)</f>
        <v>0</v>
      </c>
      <c r="V209" s="234">
        <f>VLOOKUP(Control!$B$41,Q4_Paeds,V186,FALSE)</f>
        <v>0</v>
      </c>
    </row>
    <row r="210" spans="1:22" s="75" customFormat="1" x14ac:dyDescent="0.35">
      <c r="C210" s="89"/>
      <c r="D210" s="89"/>
      <c r="E210" s="89"/>
      <c r="F210" s="89"/>
    </row>
    <row r="211" spans="1:22" s="75" customFormat="1" x14ac:dyDescent="0.35">
      <c r="C211" s="89"/>
      <c r="D211" s="89"/>
      <c r="E211" s="89"/>
      <c r="F211" s="89"/>
    </row>
    <row r="212" spans="1:22" s="75" customFormat="1" x14ac:dyDescent="0.35">
      <c r="C212" s="89"/>
      <c r="D212" s="89"/>
      <c r="E212" s="89"/>
      <c r="F212" s="89"/>
    </row>
    <row r="213" spans="1:22" s="12" customFormat="1" ht="21" hidden="1" x14ac:dyDescent="0.35">
      <c r="A213" s="90" t="s">
        <v>45</v>
      </c>
      <c r="B213" s="90"/>
    </row>
    <row r="214" spans="1:22" hidden="1" x14ac:dyDescent="0.35">
      <c r="B214" s="11" t="s">
        <v>140</v>
      </c>
    </row>
    <row r="215" spans="1:22" s="3" customFormat="1" ht="29.25" hidden="1" customHeight="1" x14ac:dyDescent="0.35">
      <c r="A215" s="2"/>
      <c r="B215" s="2"/>
      <c r="C215" s="2">
        <v>2</v>
      </c>
      <c r="D215" s="2">
        <v>3</v>
      </c>
      <c r="E215" s="2">
        <v>4</v>
      </c>
      <c r="F215" s="2">
        <v>5</v>
      </c>
      <c r="G215" s="2">
        <v>6</v>
      </c>
      <c r="H215" s="2">
        <v>7</v>
      </c>
      <c r="I215" s="2">
        <v>8</v>
      </c>
      <c r="J215" s="2">
        <v>9</v>
      </c>
      <c r="K215" s="2">
        <v>10</v>
      </c>
      <c r="L215" s="2">
        <v>11</v>
      </c>
      <c r="M215" s="2">
        <v>12</v>
      </c>
      <c r="N215" s="2">
        <v>13</v>
      </c>
      <c r="O215" s="2">
        <v>14</v>
      </c>
      <c r="P215" s="2">
        <v>15</v>
      </c>
      <c r="Q215" s="2">
        <v>16</v>
      </c>
      <c r="R215" s="2">
        <v>17</v>
      </c>
      <c r="S215" s="2">
        <v>18</v>
      </c>
      <c r="T215" s="2">
        <v>19</v>
      </c>
      <c r="U215" s="75"/>
      <c r="V215" s="75"/>
    </row>
    <row r="216" spans="1:22" s="3" customFormat="1" ht="15" hidden="1" customHeight="1" x14ac:dyDescent="0.35">
      <c r="A216" s="73"/>
      <c r="B216" s="184"/>
      <c r="C216" s="446" t="s">
        <v>222</v>
      </c>
      <c r="D216" s="446" t="s">
        <v>223</v>
      </c>
      <c r="E216" s="446" t="s">
        <v>1</v>
      </c>
      <c r="F216" s="446" t="s">
        <v>224</v>
      </c>
      <c r="G216" s="443" t="s">
        <v>114</v>
      </c>
      <c r="H216" s="443"/>
      <c r="I216" s="443" t="s">
        <v>115</v>
      </c>
      <c r="J216" s="443"/>
      <c r="K216" s="443"/>
      <c r="L216" s="443"/>
      <c r="M216" s="443"/>
      <c r="N216" s="443"/>
      <c r="O216" s="443"/>
      <c r="P216" s="443"/>
      <c r="Q216" s="443"/>
      <c r="R216" s="443"/>
      <c r="S216" s="443"/>
      <c r="T216" s="443"/>
      <c r="U216" s="443" t="s">
        <v>113</v>
      </c>
      <c r="V216" s="443"/>
    </row>
    <row r="217" spans="1:22" s="73" customFormat="1" ht="15" hidden="1" customHeight="1" x14ac:dyDescent="0.35">
      <c r="B217" s="184"/>
      <c r="C217" s="446"/>
      <c r="D217" s="446"/>
      <c r="E217" s="446"/>
      <c r="F217" s="446"/>
      <c r="G217" s="443" t="s">
        <v>3</v>
      </c>
      <c r="H217" s="443" t="s">
        <v>4</v>
      </c>
      <c r="I217" s="443" t="s">
        <v>3</v>
      </c>
      <c r="J217" s="443"/>
      <c r="K217" s="443"/>
      <c r="L217" s="443"/>
      <c r="M217" s="443"/>
      <c r="N217" s="443"/>
      <c r="O217" s="443" t="s">
        <v>112</v>
      </c>
      <c r="P217" s="443"/>
      <c r="Q217" s="443"/>
      <c r="R217" s="443"/>
      <c r="S217" s="443"/>
      <c r="T217" s="443"/>
      <c r="U217" s="443" t="s">
        <v>3</v>
      </c>
      <c r="V217" s="443" t="s">
        <v>112</v>
      </c>
    </row>
    <row r="218" spans="1:22" s="73" customFormat="1" ht="15" hidden="1" customHeight="1" x14ac:dyDescent="0.35">
      <c r="B218" s="184"/>
      <c r="C218" s="446"/>
      <c r="D218" s="446"/>
      <c r="E218" s="446"/>
      <c r="F218" s="446"/>
      <c r="G218" s="443"/>
      <c r="H218" s="443"/>
      <c r="I218" s="184" t="s">
        <v>225</v>
      </c>
      <c r="J218" s="184" t="s">
        <v>108</v>
      </c>
      <c r="K218" s="184" t="s">
        <v>111</v>
      </c>
      <c r="L218" s="57" t="s">
        <v>110</v>
      </c>
      <c r="M218" s="184" t="s">
        <v>226</v>
      </c>
      <c r="N218" s="184" t="s">
        <v>227</v>
      </c>
      <c r="O218" s="184" t="s">
        <v>225</v>
      </c>
      <c r="P218" s="184" t="s">
        <v>108</v>
      </c>
      <c r="Q218" s="184" t="s">
        <v>109</v>
      </c>
      <c r="R218" s="57" t="s">
        <v>110</v>
      </c>
      <c r="S218" s="184" t="s">
        <v>226</v>
      </c>
      <c r="T218" s="184" t="s">
        <v>228</v>
      </c>
      <c r="U218" s="443"/>
      <c r="V218" s="443"/>
    </row>
    <row r="219" spans="1:22" s="73" customFormat="1" ht="15" hidden="1" customHeight="1" x14ac:dyDescent="0.35">
      <c r="A219" s="73">
        <v>1</v>
      </c>
      <c r="B219" s="237" t="s">
        <v>130</v>
      </c>
      <c r="C219" s="79"/>
      <c r="D219" s="183"/>
      <c r="E219" s="81"/>
      <c r="F219" s="81"/>
      <c r="G219" s="79">
        <f t="shared" ref="G219:H222" si="0">(G7+G159+G184+G209)</f>
        <v>0</v>
      </c>
      <c r="H219" s="79">
        <f t="shared" si="0"/>
        <v>0</v>
      </c>
      <c r="I219" s="183"/>
      <c r="J219" s="79">
        <f t="shared" ref="J219:M222" si="1">(J7+J159+J184+J209)</f>
        <v>0</v>
      </c>
      <c r="K219" s="79">
        <f t="shared" si="1"/>
        <v>0</v>
      </c>
      <c r="L219" s="79">
        <f t="shared" si="1"/>
        <v>0</v>
      </c>
      <c r="M219" s="79">
        <f t="shared" si="1"/>
        <v>0</v>
      </c>
      <c r="N219" s="183"/>
      <c r="O219" s="183"/>
      <c r="P219" s="79">
        <f t="shared" ref="P219:S222" si="2">(P7+P159+P184+P209)</f>
        <v>0</v>
      </c>
      <c r="Q219" s="79">
        <f t="shared" si="2"/>
        <v>0</v>
      </c>
      <c r="R219" s="79">
        <f t="shared" si="2"/>
        <v>0</v>
      </c>
      <c r="S219" s="79">
        <f t="shared" si="2"/>
        <v>0</v>
      </c>
      <c r="T219" s="183"/>
      <c r="U219" s="76"/>
      <c r="V219" s="77"/>
    </row>
    <row r="220" spans="1:22" s="73" customFormat="1" ht="15" hidden="1" customHeight="1" x14ac:dyDescent="0.35">
      <c r="A220" s="73">
        <v>2</v>
      </c>
      <c r="B220" s="237" t="s">
        <v>136</v>
      </c>
      <c r="C220" s="79"/>
      <c r="D220" s="183"/>
      <c r="E220" s="81"/>
      <c r="F220" s="81"/>
      <c r="G220" s="79">
        <f t="shared" si="0"/>
        <v>0</v>
      </c>
      <c r="H220" s="79">
        <f t="shared" si="0"/>
        <v>0</v>
      </c>
      <c r="I220" s="183"/>
      <c r="J220" s="79">
        <f t="shared" si="1"/>
        <v>0</v>
      </c>
      <c r="K220" s="79">
        <f t="shared" si="1"/>
        <v>0</v>
      </c>
      <c r="L220" s="79">
        <f t="shared" si="1"/>
        <v>0</v>
      </c>
      <c r="M220" s="79">
        <f t="shared" si="1"/>
        <v>0</v>
      </c>
      <c r="N220" s="183"/>
      <c r="O220" s="183"/>
      <c r="P220" s="79">
        <f t="shared" si="2"/>
        <v>0</v>
      </c>
      <c r="Q220" s="79">
        <f t="shared" si="2"/>
        <v>0</v>
      </c>
      <c r="R220" s="79">
        <f t="shared" si="2"/>
        <v>0</v>
      </c>
      <c r="S220" s="79">
        <f t="shared" si="2"/>
        <v>0</v>
      </c>
      <c r="T220" s="183"/>
      <c r="U220" s="76"/>
      <c r="V220" s="77"/>
    </row>
    <row r="221" spans="1:22" s="73" customFormat="1" ht="15" hidden="1" customHeight="1" x14ac:dyDescent="0.35">
      <c r="A221" s="73">
        <v>3</v>
      </c>
      <c r="B221" s="237" t="s">
        <v>134</v>
      </c>
      <c r="C221" s="79"/>
      <c r="D221" s="183"/>
      <c r="E221" s="81"/>
      <c r="F221" s="81"/>
      <c r="G221" s="79">
        <f t="shared" si="0"/>
        <v>14</v>
      </c>
      <c r="H221" s="79">
        <f t="shared" si="0"/>
        <v>16</v>
      </c>
      <c r="I221" s="183"/>
      <c r="J221" s="79">
        <f t="shared" si="1"/>
        <v>20</v>
      </c>
      <c r="K221" s="79">
        <f t="shared" si="1"/>
        <v>22</v>
      </c>
      <c r="L221" s="79">
        <f t="shared" si="1"/>
        <v>24</v>
      </c>
      <c r="M221" s="79">
        <f t="shared" si="1"/>
        <v>26</v>
      </c>
      <c r="N221" s="183"/>
      <c r="O221" s="183"/>
      <c r="P221" s="79">
        <f t="shared" si="2"/>
        <v>32</v>
      </c>
      <c r="Q221" s="79">
        <f t="shared" si="2"/>
        <v>34</v>
      </c>
      <c r="R221" s="79">
        <f t="shared" si="2"/>
        <v>36</v>
      </c>
      <c r="S221" s="79">
        <f t="shared" si="2"/>
        <v>38</v>
      </c>
      <c r="T221" s="183"/>
      <c r="U221" s="76"/>
      <c r="V221" s="77"/>
    </row>
    <row r="222" spans="1:22" s="73" customFormat="1" ht="15" hidden="1" customHeight="1" x14ac:dyDescent="0.35">
      <c r="A222" s="73">
        <v>4</v>
      </c>
      <c r="B222" s="237" t="s">
        <v>132</v>
      </c>
      <c r="C222" s="79"/>
      <c r="D222" s="183"/>
      <c r="E222" s="81"/>
      <c r="F222" s="81"/>
      <c r="G222" s="79" t="e">
        <f t="shared" si="0"/>
        <v>#VALUE!</v>
      </c>
      <c r="H222" s="79">
        <f t="shared" si="0"/>
        <v>0</v>
      </c>
      <c r="I222" s="183"/>
      <c r="J222" s="79">
        <f t="shared" si="1"/>
        <v>0</v>
      </c>
      <c r="K222" s="79">
        <f t="shared" si="1"/>
        <v>0</v>
      </c>
      <c r="L222" s="79">
        <f t="shared" si="1"/>
        <v>0</v>
      </c>
      <c r="M222" s="79">
        <f t="shared" si="1"/>
        <v>0</v>
      </c>
      <c r="N222" s="183"/>
      <c r="O222" s="183"/>
      <c r="P222" s="79">
        <f t="shared" si="2"/>
        <v>0</v>
      </c>
      <c r="Q222" s="79">
        <f t="shared" si="2"/>
        <v>0</v>
      </c>
      <c r="R222" s="79">
        <f t="shared" si="2"/>
        <v>0</v>
      </c>
      <c r="S222" s="79">
        <f t="shared" si="2"/>
        <v>0</v>
      </c>
      <c r="T222" s="183"/>
      <c r="U222" s="76"/>
      <c r="V222" s="77"/>
    </row>
    <row r="223" spans="1:22" s="73" customFormat="1" ht="15" hidden="1" customHeight="1" x14ac:dyDescent="0.35">
      <c r="A223" s="73">
        <v>5</v>
      </c>
      <c r="B223" s="237" t="s">
        <v>147</v>
      </c>
      <c r="C223" s="79"/>
      <c r="D223" s="183"/>
      <c r="E223" s="81"/>
      <c r="F223" s="81"/>
      <c r="G223" s="79" t="e">
        <f>(G11+G163+G188+#REF!)</f>
        <v>#VALUE!</v>
      </c>
      <c r="H223" s="79" t="e">
        <f>(H11+H163+H188+#REF!)</f>
        <v>#VALUE!</v>
      </c>
      <c r="I223" s="183"/>
      <c r="J223" s="79" t="e">
        <f>(J11+J163+J188+#REF!)</f>
        <v>#REF!</v>
      </c>
      <c r="K223" s="79" t="e">
        <f>(K11+K163+K188+#REF!)</f>
        <v>#REF!</v>
      </c>
      <c r="L223" s="79" t="e">
        <f>(L11+L163+L188+#REF!)</f>
        <v>#REF!</v>
      </c>
      <c r="M223" s="79" t="e">
        <f>(M11+M163+M188+#REF!)</f>
        <v>#REF!</v>
      </c>
      <c r="N223" s="183"/>
      <c r="O223" s="183"/>
      <c r="P223" s="79" t="e">
        <f>(P11+P163+P188+#REF!)</f>
        <v>#REF!</v>
      </c>
      <c r="Q223" s="79" t="e">
        <f>(Q11+Q163+Q188+#REF!)</f>
        <v>#REF!</v>
      </c>
      <c r="R223" s="79" t="e">
        <f>(R11+R163+R188+#REF!)</f>
        <v>#REF!</v>
      </c>
      <c r="S223" s="79" t="e">
        <f>(S11+S163+S188+#REF!)</f>
        <v>#REF!</v>
      </c>
      <c r="T223" s="183"/>
      <c r="U223" s="76"/>
      <c r="V223" s="77"/>
    </row>
    <row r="224" spans="1:22" s="73" customFormat="1" ht="15" hidden="1" customHeight="1" x14ac:dyDescent="0.35">
      <c r="A224" s="73">
        <v>6</v>
      </c>
      <c r="B224" s="237" t="s">
        <v>135</v>
      </c>
      <c r="C224" s="79"/>
      <c r="D224" s="183"/>
      <c r="E224" s="81"/>
      <c r="F224" s="81"/>
      <c r="G224" s="79" t="e">
        <f>(G12+G164+G189+#REF!)</f>
        <v>#REF!</v>
      </c>
      <c r="H224" s="79" t="e">
        <f>(H12+H164+H189+#REF!)</f>
        <v>#REF!</v>
      </c>
      <c r="I224" s="183"/>
      <c r="J224" s="79" t="e">
        <f>(J12+J164+J189+#REF!)</f>
        <v>#VALUE!</v>
      </c>
      <c r="K224" s="79" t="e">
        <f>(K12+K164+K189+#REF!)</f>
        <v>#VALUE!</v>
      </c>
      <c r="L224" s="79" t="e">
        <f>(L12+L164+L189+#REF!)</f>
        <v>#VALUE!</v>
      </c>
      <c r="M224" s="79" t="e">
        <f>(M12+M164+M189+#REF!)</f>
        <v>#VALUE!</v>
      </c>
      <c r="N224" s="183"/>
      <c r="O224" s="183"/>
      <c r="P224" s="79" t="e">
        <f>(P12+P164+P189+#REF!)</f>
        <v>#VALUE!</v>
      </c>
      <c r="Q224" s="79" t="e">
        <f>(Q12+Q164+Q189+#REF!)</f>
        <v>#VALUE!</v>
      </c>
      <c r="R224" s="79" t="e">
        <f>(R12+R164+R189+#REF!)</f>
        <v>#VALUE!</v>
      </c>
      <c r="S224" s="79" t="e">
        <f>(S12+S164+S189+#REF!)</f>
        <v>#VALUE!</v>
      </c>
      <c r="T224" s="183"/>
      <c r="U224" s="76"/>
      <c r="V224" s="77"/>
    </row>
    <row r="225" spans="1:22" s="73" customFormat="1" ht="15" hidden="1" customHeight="1" x14ac:dyDescent="0.35">
      <c r="A225" s="73">
        <v>7</v>
      </c>
      <c r="B225" s="237" t="s">
        <v>142</v>
      </c>
      <c r="C225" s="79"/>
      <c r="D225" s="183"/>
      <c r="E225" s="81"/>
      <c r="F225" s="81"/>
      <c r="G225" s="79" t="e">
        <f>(G13+G165+G190+#REF!)</f>
        <v>#REF!</v>
      </c>
      <c r="H225" s="79" t="e">
        <f>(H13+H165+H190+#REF!)</f>
        <v>#REF!</v>
      </c>
      <c r="I225" s="183"/>
      <c r="J225" s="79" t="e">
        <f>(J13+J165+J190+#REF!)</f>
        <v>#REF!</v>
      </c>
      <c r="K225" s="79" t="e">
        <f>(K13+K165+K190+#REF!)</f>
        <v>#REF!</v>
      </c>
      <c r="L225" s="79" t="e">
        <f>(L13+L165+L190+#REF!)</f>
        <v>#REF!</v>
      </c>
      <c r="M225" s="79" t="e">
        <f>(M13+M165+M190+#REF!)</f>
        <v>#REF!</v>
      </c>
      <c r="N225" s="183"/>
      <c r="O225" s="183"/>
      <c r="P225" s="79" t="e">
        <f>(P13+P165+P190+#REF!)</f>
        <v>#REF!</v>
      </c>
      <c r="Q225" s="79" t="e">
        <f>(Q13+Q165+Q190+#REF!)</f>
        <v>#REF!</v>
      </c>
      <c r="R225" s="79" t="e">
        <f>(R13+R165+R190+#REF!)</f>
        <v>#REF!</v>
      </c>
      <c r="S225" s="79" t="e">
        <f>(S13+S165+S190+#REF!)</f>
        <v>#REF!</v>
      </c>
      <c r="T225" s="183"/>
      <c r="U225" s="76"/>
      <c r="V225" s="77"/>
    </row>
    <row r="226" spans="1:22" s="73" customFormat="1" ht="15" hidden="1" customHeight="1" x14ac:dyDescent="0.35">
      <c r="A226" s="73">
        <v>8</v>
      </c>
      <c r="B226" s="237" t="s">
        <v>148</v>
      </c>
      <c r="C226" s="79"/>
      <c r="D226" s="183"/>
      <c r="E226" s="81"/>
      <c r="F226" s="81"/>
      <c r="G226" s="79" t="e">
        <f>(G14+G166+G191+#REF!)</f>
        <v>#REF!</v>
      </c>
      <c r="H226" s="79" t="e">
        <f>(H14+H166+H191+#REF!)</f>
        <v>#REF!</v>
      </c>
      <c r="I226" s="183"/>
      <c r="J226" s="79" t="e">
        <f>(J14+J166+J191+#REF!)</f>
        <v>#REF!</v>
      </c>
      <c r="K226" s="79" t="e">
        <f>(K14+K166+K191+#REF!)</f>
        <v>#REF!</v>
      </c>
      <c r="L226" s="79" t="e">
        <f>(L14+L166+L191+#REF!)</f>
        <v>#REF!</v>
      </c>
      <c r="M226" s="79" t="e">
        <f>(M14+M166+M191+#REF!)</f>
        <v>#REF!</v>
      </c>
      <c r="N226" s="183"/>
      <c r="O226" s="183"/>
      <c r="P226" s="79" t="e">
        <f>(P14+P166+P191+#REF!)</f>
        <v>#REF!</v>
      </c>
      <c r="Q226" s="79" t="e">
        <f>(Q14+Q166+Q191+#REF!)</f>
        <v>#REF!</v>
      </c>
      <c r="R226" s="79" t="e">
        <f>(R14+R166+R191+#REF!)</f>
        <v>#REF!</v>
      </c>
      <c r="S226" s="79" t="e">
        <f>(S14+S166+S191+#REF!)</f>
        <v>#REF!</v>
      </c>
      <c r="T226" s="183"/>
      <c r="U226" s="77"/>
      <c r="V226" s="77"/>
    </row>
    <row r="227" spans="1:22" s="73" customFormat="1" ht="15" hidden="1" customHeight="1" x14ac:dyDescent="0.35">
      <c r="A227" s="73">
        <v>9</v>
      </c>
      <c r="B227" s="237" t="s">
        <v>149</v>
      </c>
      <c r="C227" s="79"/>
      <c r="D227" s="183"/>
      <c r="E227" s="81"/>
      <c r="F227" s="81"/>
      <c r="G227" s="79" t="e">
        <f>(G15+G167+G192+#REF!)</f>
        <v>#REF!</v>
      </c>
      <c r="H227" s="79" t="e">
        <f>(H15+H167+H192+#REF!)</f>
        <v>#REF!</v>
      </c>
      <c r="I227" s="183"/>
      <c r="J227" s="79" t="e">
        <f>(J15+J167+J192+#REF!)</f>
        <v>#REF!</v>
      </c>
      <c r="K227" s="79" t="e">
        <f>(K15+K167+K192+#REF!)</f>
        <v>#REF!</v>
      </c>
      <c r="L227" s="79" t="e">
        <f>(L15+L167+L192+#REF!)</f>
        <v>#REF!</v>
      </c>
      <c r="M227" s="79" t="e">
        <f>(M15+M167+M192+#REF!)</f>
        <v>#REF!</v>
      </c>
      <c r="N227" s="183"/>
      <c r="O227" s="183"/>
      <c r="P227" s="79" t="e">
        <f>(P15+P167+P192+#REF!)</f>
        <v>#REF!</v>
      </c>
      <c r="Q227" s="79" t="e">
        <f>(Q15+Q167+Q192+#REF!)</f>
        <v>#REF!</v>
      </c>
      <c r="R227" s="79" t="e">
        <f>(R15+R167+R192+#REF!)</f>
        <v>#REF!</v>
      </c>
      <c r="S227" s="79" t="e">
        <f>(S15+S167+S192+#REF!)</f>
        <v>#REF!</v>
      </c>
      <c r="T227" s="183"/>
      <c r="U227" s="77"/>
      <c r="V227" s="77"/>
    </row>
    <row r="228" spans="1:22" s="73" customFormat="1" ht="15" hidden="1" customHeight="1" x14ac:dyDescent="0.35">
      <c r="A228" s="73">
        <v>10</v>
      </c>
      <c r="B228" s="237" t="s">
        <v>131</v>
      </c>
      <c r="C228" s="79"/>
      <c r="D228" s="183"/>
      <c r="E228" s="81"/>
      <c r="F228" s="81"/>
      <c r="G228" s="79" t="e">
        <f>(G16+G168+G193+#REF!)</f>
        <v>#REF!</v>
      </c>
      <c r="H228" s="79" t="e">
        <f>(H16+H168+H193+#REF!)</f>
        <v>#REF!</v>
      </c>
      <c r="I228" s="183"/>
      <c r="J228" s="79" t="e">
        <f>(J16+J168+J193+#REF!)</f>
        <v>#REF!</v>
      </c>
      <c r="K228" s="79" t="e">
        <f>(K16+K168+K193+#REF!)</f>
        <v>#REF!</v>
      </c>
      <c r="L228" s="79" t="e">
        <f>(L16+L168+L193+#REF!)</f>
        <v>#REF!</v>
      </c>
      <c r="M228" s="79" t="e">
        <f>(M16+M168+M193+#REF!)</f>
        <v>#REF!</v>
      </c>
      <c r="N228" s="183"/>
      <c r="O228" s="183"/>
      <c r="P228" s="79" t="e">
        <f>(P16+P168+P193+#REF!)</f>
        <v>#REF!</v>
      </c>
      <c r="Q228" s="79" t="e">
        <f>(Q16+Q168+Q193+#REF!)</f>
        <v>#REF!</v>
      </c>
      <c r="R228" s="79" t="e">
        <f>(R16+R168+R193+#REF!)</f>
        <v>#REF!</v>
      </c>
      <c r="S228" s="79" t="e">
        <f>(S16+S168+S193+#REF!)</f>
        <v>#REF!</v>
      </c>
      <c r="T228" s="183"/>
      <c r="U228" s="77"/>
      <c r="V228" s="77"/>
    </row>
    <row r="229" spans="1:22" s="73" customFormat="1" ht="15" hidden="1" customHeight="1" x14ac:dyDescent="0.35">
      <c r="A229" s="73">
        <v>11</v>
      </c>
      <c r="B229" s="237" t="s">
        <v>150</v>
      </c>
      <c r="C229" s="79"/>
      <c r="D229" s="183"/>
      <c r="E229" s="81"/>
      <c r="F229" s="81"/>
      <c r="G229" s="79" t="e">
        <f>(G17+G169+G194+#REF!)</f>
        <v>#REF!</v>
      </c>
      <c r="H229" s="79" t="e">
        <f>(H17+H169+H194+#REF!)</f>
        <v>#REF!</v>
      </c>
      <c r="I229" s="183"/>
      <c r="J229" s="79" t="e">
        <f>(J17+J169+J194+#REF!)</f>
        <v>#REF!</v>
      </c>
      <c r="K229" s="79" t="e">
        <f>(K17+K169+K194+#REF!)</f>
        <v>#REF!</v>
      </c>
      <c r="L229" s="79" t="e">
        <f>(L17+L169+L194+#REF!)</f>
        <v>#REF!</v>
      </c>
      <c r="M229" s="79" t="e">
        <f>(M17+M169+M194+#REF!)</f>
        <v>#REF!</v>
      </c>
      <c r="N229" s="183"/>
      <c r="O229" s="183"/>
      <c r="P229" s="79" t="e">
        <f>(P17+P169+P194+#REF!)</f>
        <v>#REF!</v>
      </c>
      <c r="Q229" s="79" t="e">
        <f>(Q17+Q169+Q194+#REF!)</f>
        <v>#REF!</v>
      </c>
      <c r="R229" s="79" t="e">
        <f>(R17+R169+R194+#REF!)</f>
        <v>#REF!</v>
      </c>
      <c r="S229" s="79" t="e">
        <f>(S17+S169+S194+#REF!)</f>
        <v>#REF!</v>
      </c>
      <c r="T229" s="183"/>
      <c r="U229" s="77"/>
      <c r="V229" s="77"/>
    </row>
    <row r="230" spans="1:22" s="73" customFormat="1" ht="15" hidden="1" customHeight="1" x14ac:dyDescent="0.35">
      <c r="A230" s="73">
        <v>12</v>
      </c>
      <c r="B230" s="237" t="s">
        <v>145</v>
      </c>
      <c r="C230" s="79"/>
      <c r="D230" s="183"/>
      <c r="E230" s="81"/>
      <c r="F230" s="81"/>
      <c r="G230" s="79" t="e">
        <f>(G18+G170+G195+#REF!)</f>
        <v>#REF!</v>
      </c>
      <c r="H230" s="79" t="e">
        <f>(H18+H170+H195+#REF!)</f>
        <v>#REF!</v>
      </c>
      <c r="I230" s="183"/>
      <c r="J230" s="79" t="e">
        <f>(J18+J170+J195+#REF!)</f>
        <v>#REF!</v>
      </c>
      <c r="K230" s="79" t="e">
        <f>(K18+K170+K195+#REF!)</f>
        <v>#REF!</v>
      </c>
      <c r="L230" s="79" t="e">
        <f>(L18+L170+L195+#REF!)</f>
        <v>#REF!</v>
      </c>
      <c r="M230" s="79" t="e">
        <f>(M18+M170+M195+#REF!)</f>
        <v>#REF!</v>
      </c>
      <c r="N230" s="183"/>
      <c r="O230" s="183"/>
      <c r="P230" s="79" t="e">
        <f>(P18+P170+P195+#REF!)</f>
        <v>#REF!</v>
      </c>
      <c r="Q230" s="79" t="e">
        <f>(Q18+Q170+Q195+#REF!)</f>
        <v>#REF!</v>
      </c>
      <c r="R230" s="79" t="e">
        <f>(R18+R170+R195+#REF!)</f>
        <v>#REF!</v>
      </c>
      <c r="S230" s="79" t="e">
        <f>(S18+S170+S195+#REF!)</f>
        <v>#REF!</v>
      </c>
      <c r="T230" s="183"/>
      <c r="U230" s="77"/>
      <c r="V230" s="77"/>
    </row>
    <row r="231" spans="1:22" ht="15" hidden="1" customHeight="1" x14ac:dyDescent="0.35">
      <c r="A231" s="73">
        <v>13</v>
      </c>
      <c r="B231" s="237" t="s">
        <v>141</v>
      </c>
      <c r="C231" s="79"/>
      <c r="D231" s="183"/>
      <c r="E231" s="81"/>
      <c r="F231" s="81"/>
      <c r="G231" s="79" t="e">
        <f>(G19+G171+G196+#REF!)</f>
        <v>#REF!</v>
      </c>
      <c r="H231" s="79" t="e">
        <f>(H19+H171+H196+#REF!)</f>
        <v>#REF!</v>
      </c>
      <c r="I231" s="183"/>
      <c r="J231" s="79" t="e">
        <f>(J19+J171+J196+#REF!)</f>
        <v>#REF!</v>
      </c>
      <c r="K231" s="79" t="e">
        <f>(K19+K171+K196+#REF!)</f>
        <v>#REF!</v>
      </c>
      <c r="L231" s="79" t="e">
        <f>(L19+L171+L196+#REF!)</f>
        <v>#REF!</v>
      </c>
      <c r="M231" s="79" t="e">
        <f>(M19+M171+M196+#REF!)</f>
        <v>#REF!</v>
      </c>
      <c r="N231" s="183"/>
      <c r="O231" s="183"/>
      <c r="P231" s="79" t="e">
        <f>(P19+P171+P196+#REF!)</f>
        <v>#REF!</v>
      </c>
      <c r="Q231" s="79" t="e">
        <f>(Q19+Q171+Q196+#REF!)</f>
        <v>#REF!</v>
      </c>
      <c r="R231" s="79" t="e">
        <f>(R19+R171+R196+#REF!)</f>
        <v>#REF!</v>
      </c>
      <c r="S231" s="79" t="e">
        <f>(S19+S171+S196+#REF!)</f>
        <v>#REF!</v>
      </c>
      <c r="T231" s="183"/>
      <c r="U231" s="77"/>
      <c r="V231" s="77"/>
    </row>
    <row r="232" spans="1:22" ht="15" hidden="1" customHeight="1" x14ac:dyDescent="0.35">
      <c r="A232" s="73">
        <v>14</v>
      </c>
      <c r="B232" s="237" t="s">
        <v>151</v>
      </c>
      <c r="C232" s="79"/>
      <c r="D232" s="183"/>
      <c r="E232" s="81"/>
      <c r="F232" s="81"/>
      <c r="G232" s="79" t="e">
        <f>(G20+G172+G197+#REF!)</f>
        <v>#REF!</v>
      </c>
      <c r="H232" s="79" t="e">
        <f>(H20+H172+H197+#REF!)</f>
        <v>#REF!</v>
      </c>
      <c r="I232" s="183"/>
      <c r="J232" s="79" t="e">
        <f>(J20+J172+J197+#REF!)</f>
        <v>#REF!</v>
      </c>
      <c r="K232" s="79" t="e">
        <f>(K20+K172+K197+#REF!)</f>
        <v>#REF!</v>
      </c>
      <c r="L232" s="79" t="e">
        <f>(L20+L172+L197+#REF!)</f>
        <v>#REF!</v>
      </c>
      <c r="M232" s="79" t="e">
        <f>(M20+M172+M197+#REF!)</f>
        <v>#REF!</v>
      </c>
      <c r="N232" s="183"/>
      <c r="O232" s="183"/>
      <c r="P232" s="79" t="e">
        <f>(P20+P172+P197+#REF!)</f>
        <v>#REF!</v>
      </c>
      <c r="Q232" s="79" t="e">
        <f>(Q20+Q172+Q197+#REF!)</f>
        <v>#REF!</v>
      </c>
      <c r="R232" s="79" t="e">
        <f>(R20+R172+R197+#REF!)</f>
        <v>#REF!</v>
      </c>
      <c r="S232" s="79" t="e">
        <f>(S20+S172+S197+#REF!)</f>
        <v>#REF!</v>
      </c>
      <c r="T232" s="183"/>
      <c r="U232" s="77"/>
      <c r="V232" s="77"/>
    </row>
    <row r="233" spans="1:22" ht="15" hidden="1" customHeight="1" x14ac:dyDescent="0.35">
      <c r="A233" s="73">
        <v>15</v>
      </c>
      <c r="B233" s="237" t="s">
        <v>137</v>
      </c>
      <c r="C233" s="79"/>
      <c r="D233" s="183"/>
      <c r="E233" s="81"/>
      <c r="F233" s="81"/>
      <c r="G233" s="79" t="e">
        <f>(G21+G173+G198+#REF!)</f>
        <v>#REF!</v>
      </c>
      <c r="H233" s="79" t="e">
        <f>(H21+H173+H198+#REF!)</f>
        <v>#REF!</v>
      </c>
      <c r="I233" s="183"/>
      <c r="J233" s="79" t="e">
        <f>(J21+J173+J198+#REF!)</f>
        <v>#REF!</v>
      </c>
      <c r="K233" s="79" t="e">
        <f>(K21+K173+K198+#REF!)</f>
        <v>#REF!</v>
      </c>
      <c r="L233" s="79" t="e">
        <f>(L21+L173+L198+#REF!)</f>
        <v>#REF!</v>
      </c>
      <c r="M233" s="79" t="e">
        <f>(M21+M173+M198+#REF!)</f>
        <v>#REF!</v>
      </c>
      <c r="N233" s="183"/>
      <c r="O233" s="183"/>
      <c r="P233" s="79" t="e">
        <f>(P21+P173+P198+#REF!)</f>
        <v>#REF!</v>
      </c>
      <c r="Q233" s="79" t="e">
        <f>(Q21+Q173+Q198+#REF!)</f>
        <v>#REF!</v>
      </c>
      <c r="R233" s="79" t="e">
        <f>(R21+R173+R198+#REF!)</f>
        <v>#REF!</v>
      </c>
      <c r="S233" s="79" t="e">
        <f>(S21+S173+S198+#REF!)</f>
        <v>#REF!</v>
      </c>
      <c r="T233" s="183"/>
      <c r="U233" s="77"/>
      <c r="V233" s="77"/>
    </row>
    <row r="234" spans="1:22" ht="15" hidden="1" customHeight="1" x14ac:dyDescent="0.35">
      <c r="A234" s="73">
        <v>16</v>
      </c>
      <c r="B234" s="237" t="s">
        <v>138</v>
      </c>
      <c r="C234" s="79"/>
      <c r="D234" s="183"/>
      <c r="E234" s="81"/>
      <c r="F234" s="81"/>
      <c r="G234" s="82" t="e">
        <f>(G22+G174+G199+#REF!)</f>
        <v>#REF!</v>
      </c>
      <c r="H234" s="82" t="e">
        <f>(H22+H174+H199+#REF!)</f>
        <v>#REF!</v>
      </c>
      <c r="I234" s="82"/>
      <c r="J234" s="82" t="e">
        <f>(J22+J174+J199+#REF!)</f>
        <v>#REF!</v>
      </c>
      <c r="K234" s="82" t="e">
        <f>(K22+K174+K199+#REF!)</f>
        <v>#REF!</v>
      </c>
      <c r="L234" s="82" t="e">
        <f>(L22+L174+L199+#REF!)</f>
        <v>#REF!</v>
      </c>
      <c r="M234" s="82" t="e">
        <f>(M22+M174+M199+#REF!)</f>
        <v>#REF!</v>
      </c>
      <c r="N234" s="82"/>
      <c r="O234" s="82"/>
      <c r="P234" s="82" t="e">
        <f>(P22+P174+P199+#REF!)</f>
        <v>#REF!</v>
      </c>
      <c r="Q234" s="82" t="e">
        <f>(Q22+Q174+Q199+#REF!)</f>
        <v>#REF!</v>
      </c>
      <c r="R234" s="82" t="e">
        <f>(R22+R174+R199+#REF!)</f>
        <v>#REF!</v>
      </c>
      <c r="S234" s="82" t="e">
        <f>(S22+S174+S199+#REF!)</f>
        <v>#REF!</v>
      </c>
      <c r="T234" s="82"/>
      <c r="U234" s="77"/>
      <c r="V234" s="77"/>
    </row>
    <row r="235" spans="1:22" ht="15" hidden="1" customHeight="1" x14ac:dyDescent="0.35">
      <c r="A235" s="73">
        <v>17</v>
      </c>
      <c r="B235" s="237" t="s">
        <v>152</v>
      </c>
      <c r="C235" s="79"/>
      <c r="D235" s="183"/>
      <c r="E235" s="81"/>
      <c r="F235" s="81"/>
      <c r="G235" s="82" t="e">
        <f>(G24+G175+G200+#REF!)</f>
        <v>#REF!</v>
      </c>
      <c r="H235" s="82" t="e">
        <f>(H24+H175+H200+#REF!)</f>
        <v>#REF!</v>
      </c>
      <c r="I235" s="82"/>
      <c r="J235" s="82" t="e">
        <f>(J24+J175+J200+#REF!)</f>
        <v>#REF!</v>
      </c>
      <c r="K235" s="82" t="e">
        <f>(K24+K175+K200+#REF!)</f>
        <v>#REF!</v>
      </c>
      <c r="L235" s="82" t="e">
        <f>(L24+L175+L200+#REF!)</f>
        <v>#REF!</v>
      </c>
      <c r="M235" s="82" t="e">
        <f>(M24+M175+M200+#REF!)</f>
        <v>#REF!</v>
      </c>
      <c r="N235" s="82"/>
      <c r="O235" s="82"/>
      <c r="P235" s="82" t="e">
        <f>(P24+P175+P200+#REF!)</f>
        <v>#REF!</v>
      </c>
      <c r="Q235" s="82" t="e">
        <f>(Q24+Q175+Q200+#REF!)</f>
        <v>#REF!</v>
      </c>
      <c r="R235" s="82" t="e">
        <f>(R24+R175+R200+#REF!)</f>
        <v>#REF!</v>
      </c>
      <c r="S235" s="82" t="e">
        <f>(S24+S175+S200+#REF!)</f>
        <v>#REF!</v>
      </c>
      <c r="T235" s="82"/>
      <c r="U235" s="77"/>
      <c r="V235" s="77"/>
    </row>
    <row r="236" spans="1:22" ht="15" hidden="1" customHeight="1" x14ac:dyDescent="0.35">
      <c r="A236" s="73">
        <v>18</v>
      </c>
      <c r="B236" s="237" t="s">
        <v>153</v>
      </c>
      <c r="C236" s="79"/>
      <c r="D236" s="183"/>
      <c r="E236" s="83"/>
      <c r="F236" s="81"/>
      <c r="G236" s="82"/>
      <c r="H236" s="82"/>
      <c r="I236" s="82"/>
      <c r="J236" s="82"/>
      <c r="K236" s="82"/>
      <c r="L236" s="82"/>
      <c r="M236" s="82"/>
      <c r="N236" s="82"/>
      <c r="O236" s="82"/>
      <c r="P236" s="82"/>
      <c r="Q236" s="82"/>
      <c r="R236" s="82"/>
      <c r="S236" s="82"/>
      <c r="T236" s="82"/>
      <c r="U236" s="77"/>
      <c r="V236" s="77"/>
    </row>
    <row r="237" spans="1:22" hidden="1" x14ac:dyDescent="0.35">
      <c r="C237" s="9"/>
      <c r="D237" s="9"/>
      <c r="E237" s="10" t="e">
        <f>VLOOKUP(Control!$B$19,Table5,Data!#REF!,FALSE)</f>
        <v>#REF!</v>
      </c>
      <c r="F237" s="10"/>
      <c r="G237" s="10" t="e">
        <f>VLOOKUP(Control!$B$19,Table5,Data!#REF!,FALSE)</f>
        <v>#REF!</v>
      </c>
      <c r="H237" s="10" t="e">
        <f>VLOOKUP(Control!$B$19,Table5,Data!#REF!,FALSE)</f>
        <v>#REF!</v>
      </c>
      <c r="I237" s="10"/>
      <c r="J237" s="10"/>
      <c r="K237" s="10"/>
      <c r="L237" s="10"/>
      <c r="M237" s="10"/>
      <c r="N237" s="10"/>
      <c r="O237" s="10"/>
      <c r="P237" s="10" t="e">
        <f>VLOOKUP(Control!$B$19,Table5,Data!#REF!,FALSE)</f>
        <v>#REF!</v>
      </c>
      <c r="Q237" s="10" t="e">
        <f>VLOOKUP(Control!$B$19,Table5,Data!#REF!,FALSE)</f>
        <v>#REF!</v>
      </c>
      <c r="R237" s="10"/>
      <c r="S237" s="10"/>
      <c r="T237" s="10"/>
      <c r="U237" s="78"/>
      <c r="V237" s="78"/>
    </row>
    <row r="238" spans="1:22" hidden="1" x14ac:dyDescent="0.35"/>
    <row r="239" spans="1:22" hidden="1" x14ac:dyDescent="0.35"/>
    <row r="240" spans="1:22" hidden="1" x14ac:dyDescent="0.35">
      <c r="B240" s="11" t="s">
        <v>50</v>
      </c>
    </row>
    <row r="241" spans="1:20" hidden="1" x14ac:dyDescent="0.35">
      <c r="C241" s="2">
        <v>2</v>
      </c>
      <c r="E241" s="2">
        <v>3</v>
      </c>
      <c r="G241" s="2">
        <v>4</v>
      </c>
      <c r="H241" s="2">
        <v>5</v>
      </c>
      <c r="J241" s="2">
        <v>6</v>
      </c>
      <c r="K241" s="2">
        <v>7</v>
      </c>
      <c r="L241" s="2">
        <v>8</v>
      </c>
      <c r="M241" s="2">
        <v>9</v>
      </c>
      <c r="P241" s="2">
        <v>10</v>
      </c>
      <c r="Q241" s="2">
        <v>11</v>
      </c>
      <c r="R241" s="2">
        <v>12</v>
      </c>
      <c r="S241" s="2">
        <v>13</v>
      </c>
    </row>
    <row r="242" spans="1:20" hidden="1" x14ac:dyDescent="0.35">
      <c r="A242" s="184"/>
      <c r="B242" s="184"/>
      <c r="C242" s="447" t="s">
        <v>222</v>
      </c>
      <c r="D242" s="447" t="s">
        <v>223</v>
      </c>
      <c r="E242" s="447" t="s">
        <v>1</v>
      </c>
      <c r="F242" s="183"/>
      <c r="G242" s="447" t="s">
        <v>114</v>
      </c>
      <c r="H242" s="447"/>
      <c r="I242" s="183"/>
      <c r="J242" s="447" t="s">
        <v>115</v>
      </c>
      <c r="K242" s="447"/>
      <c r="L242" s="447"/>
      <c r="M242" s="447"/>
      <c r="N242" s="447"/>
      <c r="O242" s="447"/>
      <c r="P242" s="447"/>
      <c r="Q242" s="447"/>
      <c r="R242" s="447"/>
      <c r="S242" s="447"/>
      <c r="T242" s="183"/>
    </row>
    <row r="243" spans="1:20" hidden="1" x14ac:dyDescent="0.35">
      <c r="A243" s="184"/>
      <c r="B243" s="184"/>
      <c r="C243" s="447"/>
      <c r="D243" s="447"/>
      <c r="E243" s="447"/>
      <c r="F243" s="183"/>
      <c r="G243" s="447" t="s">
        <v>3</v>
      </c>
      <c r="H243" s="447" t="s">
        <v>4</v>
      </c>
      <c r="I243" s="183"/>
      <c r="J243" s="447" t="s">
        <v>3</v>
      </c>
      <c r="K243" s="447"/>
      <c r="L243" s="447"/>
      <c r="M243" s="447"/>
      <c r="N243" s="183"/>
      <c r="O243" s="183"/>
      <c r="P243" s="447" t="s">
        <v>112</v>
      </c>
      <c r="Q243" s="447"/>
      <c r="R243" s="447"/>
      <c r="S243" s="447"/>
      <c r="T243" s="183"/>
    </row>
    <row r="244" spans="1:20" hidden="1" x14ac:dyDescent="0.35">
      <c r="A244" s="184"/>
      <c r="B244" s="184"/>
      <c r="C244" s="447"/>
      <c r="D244" s="447"/>
      <c r="E244" s="447"/>
      <c r="F244" s="183"/>
      <c r="G244" s="447"/>
      <c r="H244" s="447"/>
      <c r="I244" s="183"/>
      <c r="J244" s="183" t="s">
        <v>108</v>
      </c>
      <c r="K244" s="183" t="s">
        <v>111</v>
      </c>
      <c r="L244" s="80" t="s">
        <v>110</v>
      </c>
      <c r="M244" s="183" t="s">
        <v>103</v>
      </c>
      <c r="N244" s="183"/>
      <c r="O244" s="183"/>
      <c r="P244" s="183" t="s">
        <v>108</v>
      </c>
      <c r="Q244" s="183" t="s">
        <v>109</v>
      </c>
      <c r="R244" s="80" t="s">
        <v>110</v>
      </c>
      <c r="S244" s="183" t="s">
        <v>103</v>
      </c>
      <c r="T244" s="183"/>
    </row>
    <row r="245" spans="1:20" ht="29.15" hidden="1" x14ac:dyDescent="0.35">
      <c r="A245" s="184">
        <v>1</v>
      </c>
      <c r="B245" s="237" t="s">
        <v>154</v>
      </c>
      <c r="C245" s="183"/>
      <c r="D245" s="183"/>
      <c r="E245" s="81"/>
      <c r="F245" s="81"/>
      <c r="G245" s="183" t="e">
        <f t="shared" ref="G245:H248" si="3">(G33+G185+G210+G235)</f>
        <v>#REF!</v>
      </c>
      <c r="H245" s="183" t="e">
        <f t="shared" si="3"/>
        <v>#REF!</v>
      </c>
      <c r="I245" s="183"/>
      <c r="J245" s="183" t="e">
        <f t="shared" ref="J245:M248" si="4">(J33+J185+J210+J235)</f>
        <v>#REF!</v>
      </c>
      <c r="K245" s="183" t="e">
        <f t="shared" si="4"/>
        <v>#REF!</v>
      </c>
      <c r="L245" s="183" t="e">
        <f t="shared" si="4"/>
        <v>#REF!</v>
      </c>
      <c r="M245" s="183" t="e">
        <f t="shared" si="4"/>
        <v>#REF!</v>
      </c>
      <c r="N245" s="183"/>
      <c r="O245" s="183"/>
      <c r="P245" s="183" t="e">
        <f t="shared" ref="P245:S248" si="5">(P33+P185+P210+P235)</f>
        <v>#REF!</v>
      </c>
      <c r="Q245" s="183" t="e">
        <f t="shared" si="5"/>
        <v>#REF!</v>
      </c>
      <c r="R245" s="183" t="e">
        <f t="shared" si="5"/>
        <v>#REF!</v>
      </c>
      <c r="S245" s="183" t="e">
        <f t="shared" si="5"/>
        <v>#REF!</v>
      </c>
      <c r="T245" s="183"/>
    </row>
    <row r="246" spans="1:20" ht="29.15" hidden="1" x14ac:dyDescent="0.35">
      <c r="A246" s="184">
        <v>2</v>
      </c>
      <c r="B246" s="237" t="s">
        <v>144</v>
      </c>
      <c r="C246" s="183"/>
      <c r="D246" s="183"/>
      <c r="E246" s="81"/>
      <c r="F246" s="81"/>
      <c r="G246" s="183">
        <f t="shared" si="3"/>
        <v>7</v>
      </c>
      <c r="H246" s="183">
        <f t="shared" si="3"/>
        <v>8</v>
      </c>
      <c r="I246" s="183"/>
      <c r="J246" s="183">
        <f t="shared" si="4"/>
        <v>10</v>
      </c>
      <c r="K246" s="183">
        <f t="shared" si="4"/>
        <v>11</v>
      </c>
      <c r="L246" s="183">
        <f t="shared" si="4"/>
        <v>12</v>
      </c>
      <c r="M246" s="183">
        <f t="shared" si="4"/>
        <v>13</v>
      </c>
      <c r="N246" s="183"/>
      <c r="O246" s="183"/>
      <c r="P246" s="183">
        <f t="shared" si="5"/>
        <v>16</v>
      </c>
      <c r="Q246" s="183">
        <f t="shared" si="5"/>
        <v>17</v>
      </c>
      <c r="R246" s="183">
        <f t="shared" si="5"/>
        <v>18</v>
      </c>
      <c r="S246" s="183">
        <f t="shared" si="5"/>
        <v>19</v>
      </c>
      <c r="T246" s="183"/>
    </row>
    <row r="247" spans="1:20" ht="29.15" hidden="1" x14ac:dyDescent="0.35">
      <c r="A247" s="184">
        <v>3</v>
      </c>
      <c r="B247" s="237" t="s">
        <v>155</v>
      </c>
      <c r="C247" s="183"/>
      <c r="D247" s="183"/>
      <c r="E247" s="81"/>
      <c r="F247" s="81"/>
      <c r="G247" s="183" t="e">
        <f t="shared" si="3"/>
        <v>#VALUE!</v>
      </c>
      <c r="H247" s="183" t="e">
        <f t="shared" si="3"/>
        <v>#REF!</v>
      </c>
      <c r="I247" s="183"/>
      <c r="J247" s="183">
        <f t="shared" si="4"/>
        <v>0</v>
      </c>
      <c r="K247" s="183">
        <f t="shared" si="4"/>
        <v>0</v>
      </c>
      <c r="L247" s="183">
        <f t="shared" si="4"/>
        <v>0</v>
      </c>
      <c r="M247" s="183">
        <f t="shared" si="4"/>
        <v>0</v>
      </c>
      <c r="N247" s="183"/>
      <c r="O247" s="183"/>
      <c r="P247" s="183" t="e">
        <f t="shared" si="5"/>
        <v>#REF!</v>
      </c>
      <c r="Q247" s="183" t="e">
        <f t="shared" si="5"/>
        <v>#REF!</v>
      </c>
      <c r="R247" s="183">
        <f t="shared" si="5"/>
        <v>0</v>
      </c>
      <c r="S247" s="183">
        <f t="shared" si="5"/>
        <v>0</v>
      </c>
      <c r="T247" s="183"/>
    </row>
    <row r="248" spans="1:20" hidden="1" x14ac:dyDescent="0.35">
      <c r="A248" s="184">
        <v>4</v>
      </c>
      <c r="B248" s="237" t="s">
        <v>156</v>
      </c>
      <c r="C248" s="183"/>
      <c r="D248" s="183"/>
      <c r="E248" s="81"/>
      <c r="F248" s="81"/>
      <c r="G248" s="183" t="e">
        <f t="shared" si="3"/>
        <v>#VALUE!</v>
      </c>
      <c r="H248" s="183" t="e">
        <f t="shared" si="3"/>
        <v>#VALUE!</v>
      </c>
      <c r="I248" s="183"/>
      <c r="J248" s="183">
        <f t="shared" si="4"/>
        <v>0</v>
      </c>
      <c r="K248" s="183">
        <f t="shared" si="4"/>
        <v>0</v>
      </c>
      <c r="L248" s="183">
        <f t="shared" si="4"/>
        <v>0</v>
      </c>
      <c r="M248" s="183">
        <f t="shared" si="4"/>
        <v>0</v>
      </c>
      <c r="N248" s="183"/>
      <c r="O248" s="183"/>
      <c r="P248" s="183">
        <f t="shared" si="5"/>
        <v>0</v>
      </c>
      <c r="Q248" s="183">
        <f t="shared" si="5"/>
        <v>0</v>
      </c>
      <c r="R248" s="183">
        <f t="shared" si="5"/>
        <v>0</v>
      </c>
      <c r="S248" s="183">
        <f t="shared" si="5"/>
        <v>0</v>
      </c>
      <c r="T248" s="183"/>
    </row>
    <row r="249" spans="1:20" ht="29.15" hidden="1" x14ac:dyDescent="0.35">
      <c r="A249" s="184">
        <v>5</v>
      </c>
      <c r="B249" s="237" t="s">
        <v>157</v>
      </c>
      <c r="C249" s="183"/>
      <c r="D249" s="183"/>
      <c r="E249" s="81"/>
      <c r="F249" s="81"/>
      <c r="G249" s="183" t="e">
        <f>(G37+G189+G214+#REF!)</f>
        <v>#REF!</v>
      </c>
      <c r="H249" s="183" t="e">
        <f>(H37+H189+H214+#REF!)</f>
        <v>#REF!</v>
      </c>
      <c r="I249" s="183"/>
      <c r="J249" s="183" t="e">
        <f>(J37+J189+J214+#REF!)</f>
        <v>#VALUE!</v>
      </c>
      <c r="K249" s="183" t="e">
        <f>(K37+K189+K214+#REF!)</f>
        <v>#VALUE!</v>
      </c>
      <c r="L249" s="183" t="e">
        <f>(L37+L189+L214+#REF!)</f>
        <v>#VALUE!</v>
      </c>
      <c r="M249" s="183" t="e">
        <f>(M37+M189+M214+#REF!)</f>
        <v>#VALUE!</v>
      </c>
      <c r="N249" s="183"/>
      <c r="O249" s="183"/>
      <c r="P249" s="183" t="e">
        <f>(P37+P189+P214+#REF!)</f>
        <v>#VALUE!</v>
      </c>
      <c r="Q249" s="183" t="e">
        <f>(Q37+Q189+Q214+#REF!)</f>
        <v>#VALUE!</v>
      </c>
      <c r="R249" s="183" t="e">
        <f>(R37+R189+R214+#REF!)</f>
        <v>#VALUE!</v>
      </c>
      <c r="S249" s="183" t="e">
        <f>(S37+S189+S214+#REF!)</f>
        <v>#VALUE!</v>
      </c>
      <c r="T249" s="183"/>
    </row>
    <row r="250" spans="1:20" ht="29.15" hidden="1" x14ac:dyDescent="0.35">
      <c r="A250" s="184">
        <v>6</v>
      </c>
      <c r="B250" s="237" t="s">
        <v>158</v>
      </c>
      <c r="C250" s="183"/>
      <c r="D250" s="183"/>
      <c r="E250" s="81"/>
      <c r="F250" s="81"/>
      <c r="G250" s="183" t="e">
        <f>(G38+G190+G215+#REF!)</f>
        <v>#REF!</v>
      </c>
      <c r="H250" s="183" t="e">
        <f>(H38+H190+H215+#REF!)</f>
        <v>#REF!</v>
      </c>
      <c r="I250" s="183"/>
      <c r="J250" s="183" t="e">
        <f>(J38+J190+J215+#REF!)</f>
        <v>#REF!</v>
      </c>
      <c r="K250" s="183" t="e">
        <f>(K38+K190+K215+#REF!)</f>
        <v>#REF!</v>
      </c>
      <c r="L250" s="183" t="e">
        <f>(L38+L190+L215+#REF!)</f>
        <v>#REF!</v>
      </c>
      <c r="M250" s="183" t="e">
        <f>(M38+M190+M215+#REF!)</f>
        <v>#REF!</v>
      </c>
      <c r="N250" s="183"/>
      <c r="O250" s="183"/>
      <c r="P250" s="183" t="e">
        <f>(P38+P190+P215+#REF!)</f>
        <v>#REF!</v>
      </c>
      <c r="Q250" s="183" t="e">
        <f>(Q38+Q190+Q215+#REF!)</f>
        <v>#REF!</v>
      </c>
      <c r="R250" s="183" t="e">
        <f>(R38+R190+R215+#REF!)</f>
        <v>#REF!</v>
      </c>
      <c r="S250" s="183" t="e">
        <f>(S38+S190+S215+#REF!)</f>
        <v>#REF!</v>
      </c>
      <c r="T250" s="183"/>
    </row>
    <row r="251" spans="1:20" hidden="1" x14ac:dyDescent="0.35">
      <c r="A251" s="184">
        <v>7</v>
      </c>
      <c r="B251" s="237" t="s">
        <v>159</v>
      </c>
      <c r="C251" s="183"/>
      <c r="D251" s="183"/>
      <c r="E251" s="81"/>
      <c r="F251" s="81"/>
      <c r="G251" s="183" t="e">
        <f>(G39+G191+G216+#REF!)</f>
        <v>#VALUE!</v>
      </c>
      <c r="H251" s="183" t="e">
        <f>(H39+H191+H216+#REF!)</f>
        <v>#REF!</v>
      </c>
      <c r="I251" s="183"/>
      <c r="J251" s="183" t="e">
        <f>(J39+J191+J216+#REF!)</f>
        <v>#REF!</v>
      </c>
      <c r="K251" s="183" t="e">
        <f>(K39+K191+K216+#REF!)</f>
        <v>#REF!</v>
      </c>
      <c r="L251" s="183" t="e">
        <f>(L39+L191+L216+#REF!)</f>
        <v>#REF!</v>
      </c>
      <c r="M251" s="183" t="e">
        <f>(M39+M191+M216+#REF!)</f>
        <v>#REF!</v>
      </c>
      <c r="N251" s="183"/>
      <c r="O251" s="183"/>
      <c r="P251" s="183" t="e">
        <f>(P39+P191+P216+#REF!)</f>
        <v>#REF!</v>
      </c>
      <c r="Q251" s="183" t="e">
        <f>(Q39+Q191+Q216+#REF!)</f>
        <v>#REF!</v>
      </c>
      <c r="R251" s="183" t="e">
        <f>(R39+R191+R216+#REF!)</f>
        <v>#REF!</v>
      </c>
      <c r="S251" s="183" t="e">
        <f>(S39+S191+S216+#REF!)</f>
        <v>#REF!</v>
      </c>
      <c r="T251" s="183"/>
    </row>
    <row r="252" spans="1:20" hidden="1" x14ac:dyDescent="0.35">
      <c r="A252" s="184">
        <v>8</v>
      </c>
      <c r="B252" s="237" t="s">
        <v>133</v>
      </c>
      <c r="C252" s="183"/>
      <c r="D252" s="183"/>
      <c r="E252" s="81"/>
      <c r="F252" s="81"/>
      <c r="G252" s="183" t="e">
        <f>(G40+G192+G217+#REF!)</f>
        <v>#VALUE!</v>
      </c>
      <c r="H252" s="183" t="e">
        <f>(H40+H192+H217+#REF!)</f>
        <v>#VALUE!</v>
      </c>
      <c r="I252" s="183"/>
      <c r="J252" s="183" t="e">
        <f>(J40+J192+J217+#REF!)</f>
        <v>#REF!</v>
      </c>
      <c r="K252" s="183" t="e">
        <f>(K40+K192+K217+#REF!)</f>
        <v>#REF!</v>
      </c>
      <c r="L252" s="183" t="e">
        <f>(L40+L192+L217+#REF!)</f>
        <v>#REF!</v>
      </c>
      <c r="M252" s="183" t="e">
        <f>(M40+M192+M217+#REF!)</f>
        <v>#REF!</v>
      </c>
      <c r="N252" s="183"/>
      <c r="O252" s="183"/>
      <c r="P252" s="183" t="e">
        <f>(P40+P192+P217+#REF!)</f>
        <v>#REF!</v>
      </c>
      <c r="Q252" s="183" t="e">
        <f>(Q40+Q192+Q217+#REF!)</f>
        <v>#REF!</v>
      </c>
      <c r="R252" s="183" t="e">
        <f>(R40+R192+R217+#REF!)</f>
        <v>#REF!</v>
      </c>
      <c r="S252" s="183" t="e">
        <f>(S40+S192+S217+#REF!)</f>
        <v>#REF!</v>
      </c>
      <c r="T252" s="183"/>
    </row>
    <row r="253" spans="1:20" hidden="1" x14ac:dyDescent="0.35">
      <c r="A253" s="184">
        <v>9</v>
      </c>
      <c r="B253" s="237" t="s">
        <v>148</v>
      </c>
      <c r="C253" s="183"/>
      <c r="D253" s="183"/>
      <c r="E253" s="81"/>
      <c r="F253" s="81"/>
      <c r="G253" s="183" t="e">
        <f>(G41+G193+G218+#REF!)</f>
        <v>#REF!</v>
      </c>
      <c r="H253" s="183" t="e">
        <f>(H41+H193+H218+#REF!)</f>
        <v>#REF!</v>
      </c>
      <c r="I253" s="183"/>
      <c r="J253" s="183" t="e">
        <f>(J41+J193+J218+#REF!)</f>
        <v>#VALUE!</v>
      </c>
      <c r="K253" s="183" t="e">
        <f>(K41+K193+K218+#REF!)</f>
        <v>#VALUE!</v>
      </c>
      <c r="L253" s="183" t="e">
        <f>(L41+L193+L218+#REF!)</f>
        <v>#VALUE!</v>
      </c>
      <c r="M253" s="183" t="e">
        <f>(M41+M193+M218+#REF!)</f>
        <v>#VALUE!</v>
      </c>
      <c r="N253" s="183"/>
      <c r="O253" s="183"/>
      <c r="P253" s="183" t="e">
        <f>(P41+P193+P218+#REF!)</f>
        <v>#VALUE!</v>
      </c>
      <c r="Q253" s="183" t="e">
        <f>(Q41+Q193+Q218+#REF!)</f>
        <v>#VALUE!</v>
      </c>
      <c r="R253" s="183" t="e">
        <f>(R41+R193+R218+#REF!)</f>
        <v>#VALUE!</v>
      </c>
      <c r="S253" s="183" t="e">
        <f>(S41+S193+S218+#REF!)</f>
        <v>#VALUE!</v>
      </c>
      <c r="T253" s="183"/>
    </row>
    <row r="254" spans="1:20" ht="29.15" hidden="1" x14ac:dyDescent="0.35">
      <c r="A254" s="184">
        <v>10</v>
      </c>
      <c r="B254" s="237" t="s">
        <v>143</v>
      </c>
      <c r="C254" s="183"/>
      <c r="D254" s="183"/>
      <c r="E254" s="81"/>
      <c r="F254" s="81"/>
      <c r="G254" s="183" t="e">
        <f>(G42+G194+G219+#REF!)</f>
        <v>#REF!</v>
      </c>
      <c r="H254" s="183" t="e">
        <f>(H42+H194+H219+#REF!)</f>
        <v>#REF!</v>
      </c>
      <c r="I254" s="183"/>
      <c r="J254" s="183" t="e">
        <f>(J42+J194+J219+#REF!)</f>
        <v>#REF!</v>
      </c>
      <c r="K254" s="183" t="e">
        <f>(K42+K194+K219+#REF!)</f>
        <v>#REF!</v>
      </c>
      <c r="L254" s="183" t="e">
        <f>(L42+L194+L219+#REF!)</f>
        <v>#REF!</v>
      </c>
      <c r="M254" s="183" t="e">
        <f>(M42+M194+M219+#REF!)</f>
        <v>#REF!</v>
      </c>
      <c r="N254" s="183"/>
      <c r="O254" s="183"/>
      <c r="P254" s="183" t="e">
        <f>(P42+P194+P219+#REF!)</f>
        <v>#REF!</v>
      </c>
      <c r="Q254" s="183" t="e">
        <f>(Q42+Q194+Q219+#REF!)</f>
        <v>#REF!</v>
      </c>
      <c r="R254" s="183" t="e">
        <f>(R42+R194+R219+#REF!)</f>
        <v>#REF!</v>
      </c>
      <c r="S254" s="183" t="e">
        <f>(S42+S194+S219+#REF!)</f>
        <v>#REF!</v>
      </c>
      <c r="T254" s="183"/>
    </row>
    <row r="255" spans="1:20" hidden="1" x14ac:dyDescent="0.35">
      <c r="A255" s="184">
        <v>11</v>
      </c>
      <c r="B255" s="237" t="s">
        <v>160</v>
      </c>
      <c r="C255" s="183"/>
      <c r="D255" s="183"/>
      <c r="E255" s="81"/>
      <c r="F255" s="81"/>
      <c r="G255" s="183" t="e">
        <f>(G43+G195+G220+#REF!)</f>
        <v>#REF!</v>
      </c>
      <c r="H255" s="183" t="e">
        <f>(H43+H195+H220+#REF!)</f>
        <v>#REF!</v>
      </c>
      <c r="I255" s="183"/>
      <c r="J255" s="183" t="e">
        <f>(J43+J195+J220+#REF!)</f>
        <v>#REF!</v>
      </c>
      <c r="K255" s="183" t="e">
        <f>(K43+K195+K220+#REF!)</f>
        <v>#REF!</v>
      </c>
      <c r="L255" s="183" t="e">
        <f>(L43+L195+L220+#REF!)</f>
        <v>#REF!</v>
      </c>
      <c r="M255" s="183" t="e">
        <f>(M43+M195+M220+#REF!)</f>
        <v>#REF!</v>
      </c>
      <c r="N255" s="183"/>
      <c r="O255" s="183"/>
      <c r="P255" s="183" t="e">
        <f>(P43+P195+P220+#REF!)</f>
        <v>#REF!</v>
      </c>
      <c r="Q255" s="183" t="e">
        <f>(Q43+Q195+Q220+#REF!)</f>
        <v>#REF!</v>
      </c>
      <c r="R255" s="183" t="e">
        <f>(R43+R195+R220+#REF!)</f>
        <v>#REF!</v>
      </c>
      <c r="S255" s="183" t="e">
        <f>(S43+S195+S220+#REF!)</f>
        <v>#REF!</v>
      </c>
      <c r="T255" s="183"/>
    </row>
    <row r="256" spans="1:20" hidden="1" x14ac:dyDescent="0.35">
      <c r="A256" s="184">
        <v>12</v>
      </c>
      <c r="B256" s="237" t="s">
        <v>150</v>
      </c>
      <c r="C256" s="183"/>
      <c r="D256" s="183"/>
      <c r="E256" s="81"/>
      <c r="F256" s="81"/>
      <c r="G256" s="183" t="e">
        <f>(G44+G196+G221+#REF!)</f>
        <v>#REF!</v>
      </c>
      <c r="H256" s="183" t="e">
        <f>(H44+H196+H221+#REF!)</f>
        <v>#REF!</v>
      </c>
      <c r="I256" s="183"/>
      <c r="J256" s="183" t="e">
        <f>(J44+J196+J221+#REF!)</f>
        <v>#REF!</v>
      </c>
      <c r="K256" s="183" t="e">
        <f>(K44+K196+K221+#REF!)</f>
        <v>#REF!</v>
      </c>
      <c r="L256" s="183" t="e">
        <f>(L44+L196+L221+#REF!)</f>
        <v>#REF!</v>
      </c>
      <c r="M256" s="183" t="e">
        <f>(M44+M196+M221+#REF!)</f>
        <v>#REF!</v>
      </c>
      <c r="N256" s="183"/>
      <c r="O256" s="183"/>
      <c r="P256" s="183" t="e">
        <f>(P44+P196+P221+#REF!)</f>
        <v>#REF!</v>
      </c>
      <c r="Q256" s="183" t="e">
        <f>(Q44+Q196+Q221+#REF!)</f>
        <v>#REF!</v>
      </c>
      <c r="R256" s="183" t="e">
        <f>(R44+R196+R221+#REF!)</f>
        <v>#REF!</v>
      </c>
      <c r="S256" s="183" t="e">
        <f>(S44+S196+S221+#REF!)</f>
        <v>#REF!</v>
      </c>
      <c r="T256" s="183"/>
    </row>
    <row r="257" spans="1:20" ht="29.15" hidden="1" x14ac:dyDescent="0.35">
      <c r="A257" s="184">
        <v>13</v>
      </c>
      <c r="B257" s="237" t="s">
        <v>145</v>
      </c>
      <c r="C257" s="183"/>
      <c r="D257" s="183"/>
      <c r="E257" s="81"/>
      <c r="F257" s="81"/>
      <c r="G257" s="183" t="e">
        <f>(G45+G197+G222+#REF!)</f>
        <v>#VALUE!</v>
      </c>
      <c r="H257" s="183" t="e">
        <f>(H45+H197+H222+#REF!)</f>
        <v>#REF!</v>
      </c>
      <c r="I257" s="183"/>
      <c r="J257" s="183" t="e">
        <f>(J45+J197+J222+#REF!)</f>
        <v>#REF!</v>
      </c>
      <c r="K257" s="183" t="e">
        <f>(K45+K197+K222+#REF!)</f>
        <v>#REF!</v>
      </c>
      <c r="L257" s="183" t="e">
        <f>(L45+L197+L222+#REF!)</f>
        <v>#REF!</v>
      </c>
      <c r="M257" s="183" t="e">
        <f>(M45+M197+M222+#REF!)</f>
        <v>#REF!</v>
      </c>
      <c r="N257" s="183"/>
      <c r="O257" s="183"/>
      <c r="P257" s="183" t="e">
        <f>(P45+P197+P222+#REF!)</f>
        <v>#REF!</v>
      </c>
      <c r="Q257" s="183" t="e">
        <f>(Q45+Q197+Q222+#REF!)</f>
        <v>#REF!</v>
      </c>
      <c r="R257" s="183" t="e">
        <f>(R45+R197+R222+#REF!)</f>
        <v>#REF!</v>
      </c>
      <c r="S257" s="183" t="e">
        <f>(S45+S197+S222+#REF!)</f>
        <v>#REF!</v>
      </c>
      <c r="T257" s="183"/>
    </row>
    <row r="258" spans="1:20" ht="29.15" hidden="1" x14ac:dyDescent="0.35">
      <c r="A258" s="184">
        <v>14</v>
      </c>
      <c r="B258" s="237" t="s">
        <v>141</v>
      </c>
      <c r="C258" s="183"/>
      <c r="D258" s="183"/>
      <c r="E258" s="81"/>
      <c r="F258" s="81"/>
      <c r="G258" s="183" t="e">
        <f>(G46+G198+G223+#REF!)</f>
        <v>#VALUE!</v>
      </c>
      <c r="H258" s="183" t="e">
        <f>(H46+H198+H223+#REF!)</f>
        <v>#VALUE!</v>
      </c>
      <c r="I258" s="183"/>
      <c r="J258" s="183" t="e">
        <f>(J46+J198+J223+#REF!)</f>
        <v>#REF!</v>
      </c>
      <c r="K258" s="183" t="e">
        <f>(K46+K198+K223+#REF!)</f>
        <v>#REF!</v>
      </c>
      <c r="L258" s="183" t="e">
        <f>(L46+L198+L223+#REF!)</f>
        <v>#REF!</v>
      </c>
      <c r="M258" s="183" t="e">
        <f>(M46+M198+M223+#REF!)</f>
        <v>#REF!</v>
      </c>
      <c r="N258" s="183"/>
      <c r="O258" s="183"/>
      <c r="P258" s="183" t="e">
        <f>(P46+P198+P223+#REF!)</f>
        <v>#REF!</v>
      </c>
      <c r="Q258" s="183" t="e">
        <f>(Q46+Q198+Q223+#REF!)</f>
        <v>#REF!</v>
      </c>
      <c r="R258" s="183" t="e">
        <f>(R46+R198+R223+#REF!)</f>
        <v>#REF!</v>
      </c>
      <c r="S258" s="183" t="e">
        <f>(S46+S198+S223+#REF!)</f>
        <v>#REF!</v>
      </c>
      <c r="T258" s="183"/>
    </row>
    <row r="259" spans="1:20" ht="29.15" hidden="1" x14ac:dyDescent="0.35">
      <c r="A259" s="184">
        <v>15</v>
      </c>
      <c r="B259" s="237" t="s">
        <v>161</v>
      </c>
      <c r="C259" s="183"/>
      <c r="D259" s="183"/>
      <c r="E259" s="81"/>
      <c r="F259" s="81"/>
      <c r="G259" s="183" t="e">
        <f>(G47+G199+G224+#REF!)</f>
        <v>#REF!</v>
      </c>
      <c r="H259" s="183" t="e">
        <f>(H47+H199+H224+#REF!)</f>
        <v>#REF!</v>
      </c>
      <c r="I259" s="183"/>
      <c r="J259" s="183" t="e">
        <f>(J47+J199+J224+#REF!)</f>
        <v>#VALUE!</v>
      </c>
      <c r="K259" s="183" t="e">
        <f>(K47+K199+K224+#REF!)</f>
        <v>#VALUE!</v>
      </c>
      <c r="L259" s="183" t="e">
        <f>(L47+L199+L224+#REF!)</f>
        <v>#VALUE!</v>
      </c>
      <c r="M259" s="183" t="e">
        <f>(M47+M199+M224+#REF!)</f>
        <v>#VALUE!</v>
      </c>
      <c r="N259" s="183"/>
      <c r="O259" s="183"/>
      <c r="P259" s="183" t="e">
        <f>(P47+P199+P224+#REF!)</f>
        <v>#VALUE!</v>
      </c>
      <c r="Q259" s="183" t="e">
        <f>(Q47+Q199+Q224+#REF!)</f>
        <v>#VALUE!</v>
      </c>
      <c r="R259" s="183" t="e">
        <f>(R47+R199+R224+#REF!)</f>
        <v>#VALUE!</v>
      </c>
      <c r="S259" s="183" t="e">
        <f>(S47+S199+S224+#REF!)</f>
        <v>#VALUE!</v>
      </c>
      <c r="T259" s="183"/>
    </row>
    <row r="260" spans="1:20" ht="29.15" hidden="1" x14ac:dyDescent="0.35">
      <c r="A260" s="184">
        <v>16</v>
      </c>
      <c r="B260" s="237" t="s">
        <v>137</v>
      </c>
      <c r="C260" s="183"/>
      <c r="D260" s="183"/>
      <c r="E260" s="81"/>
      <c r="F260" s="81"/>
      <c r="G260" s="82" t="e">
        <f>(G48+G200+G225+#REF!)</f>
        <v>#REF!</v>
      </c>
      <c r="H260" s="82" t="e">
        <f>(H48+H200+H225+#REF!)</f>
        <v>#REF!</v>
      </c>
      <c r="I260" s="82"/>
      <c r="J260" s="82" t="e">
        <f>(J48+J200+J225+#REF!)</f>
        <v>#REF!</v>
      </c>
      <c r="K260" s="82" t="e">
        <f>(K48+K200+K225+#REF!)</f>
        <v>#REF!</v>
      </c>
      <c r="L260" s="82" t="e">
        <f>(L48+L200+L225+#REF!)</f>
        <v>#REF!</v>
      </c>
      <c r="M260" s="82" t="e">
        <f>(M48+M200+M225+#REF!)</f>
        <v>#REF!</v>
      </c>
      <c r="N260" s="82"/>
      <c r="O260" s="82"/>
      <c r="P260" s="82" t="e">
        <f>(P48+P200+P225+#REF!)</f>
        <v>#REF!</v>
      </c>
      <c r="Q260" s="82" t="e">
        <f>(Q48+Q200+Q225+#REF!)</f>
        <v>#REF!</v>
      </c>
      <c r="R260" s="82" t="e">
        <f>(R48+R200+R225+#REF!)</f>
        <v>#REF!</v>
      </c>
      <c r="S260" s="82" t="e">
        <f>(S48+S200+S225+#REF!)</f>
        <v>#REF!</v>
      </c>
      <c r="T260" s="82"/>
    </row>
    <row r="261" spans="1:20" ht="29.15" hidden="1" x14ac:dyDescent="0.35">
      <c r="A261" s="184">
        <v>17</v>
      </c>
      <c r="B261" s="237" t="s">
        <v>138</v>
      </c>
      <c r="C261" s="183"/>
      <c r="D261" s="183"/>
      <c r="E261" s="81"/>
      <c r="F261" s="81"/>
      <c r="G261" s="82" t="e">
        <f>(G50+G201+G226+#REF!)</f>
        <v>#REF!</v>
      </c>
      <c r="H261" s="82" t="e">
        <f>(H50+H201+H226+#REF!)</f>
        <v>#REF!</v>
      </c>
      <c r="I261" s="82"/>
      <c r="J261" s="82" t="e">
        <f>(J50+J201+J226+#REF!)</f>
        <v>#REF!</v>
      </c>
      <c r="K261" s="82" t="e">
        <f>(K50+K201+K226+#REF!)</f>
        <v>#REF!</v>
      </c>
      <c r="L261" s="82" t="e">
        <f>(L50+L201+L226+#REF!)</f>
        <v>#REF!</v>
      </c>
      <c r="M261" s="82" t="e">
        <f>(M50+M201+M226+#REF!)</f>
        <v>#REF!</v>
      </c>
      <c r="N261" s="82"/>
      <c r="O261" s="82"/>
      <c r="P261" s="82" t="e">
        <f>(P50+P201+P226+#REF!)</f>
        <v>#REF!</v>
      </c>
      <c r="Q261" s="82" t="e">
        <f>(Q50+Q201+Q226+#REF!)</f>
        <v>#REF!</v>
      </c>
      <c r="R261" s="82" t="e">
        <f>(R50+R201+R226+#REF!)</f>
        <v>#REF!</v>
      </c>
      <c r="S261" s="82" t="e">
        <f>(S50+S201+S226+#REF!)</f>
        <v>#REF!</v>
      </c>
      <c r="T261" s="82"/>
    </row>
    <row r="262" spans="1:20" hidden="1" x14ac:dyDescent="0.35">
      <c r="A262" s="184">
        <v>18</v>
      </c>
      <c r="B262" s="237" t="s">
        <v>152</v>
      </c>
      <c r="C262" s="183"/>
      <c r="D262" s="183"/>
      <c r="E262" s="83"/>
      <c r="F262" s="81"/>
      <c r="G262" s="82"/>
      <c r="H262" s="82"/>
      <c r="I262" s="82"/>
      <c r="J262" s="82"/>
      <c r="K262" s="82"/>
      <c r="L262" s="82"/>
      <c r="M262" s="82"/>
      <c r="N262" s="82"/>
      <c r="O262" s="82"/>
      <c r="P262" s="82"/>
      <c r="Q262" s="82"/>
      <c r="R262" s="82"/>
      <c r="S262" s="82"/>
      <c r="T262" s="82"/>
    </row>
    <row r="263" spans="1:20" hidden="1" x14ac:dyDescent="0.35">
      <c r="A263" s="184">
        <v>19</v>
      </c>
      <c r="B263" s="237" t="s">
        <v>139</v>
      </c>
      <c r="C263" s="183"/>
      <c r="D263" s="183"/>
      <c r="E263" s="83"/>
      <c r="F263" s="81"/>
      <c r="G263" s="82"/>
      <c r="H263" s="82"/>
      <c r="I263" s="82"/>
      <c r="J263" s="82"/>
      <c r="K263" s="82"/>
      <c r="L263" s="82"/>
      <c r="M263" s="82"/>
      <c r="N263" s="82"/>
      <c r="O263" s="82"/>
      <c r="P263" s="82"/>
      <c r="Q263" s="82"/>
      <c r="R263" s="82"/>
      <c r="S263" s="82"/>
      <c r="T263" s="82"/>
    </row>
    <row r="264" spans="1:20" hidden="1" x14ac:dyDescent="0.35">
      <c r="C264" s="9"/>
      <c r="D264" s="9"/>
      <c r="E264" s="10" t="e">
        <f>VLOOKUP(Control!$B$19,Table5,Data!#REF!,FALSE)</f>
        <v>#REF!</v>
      </c>
      <c r="F264" s="10"/>
      <c r="G264" s="10" t="e">
        <f>VLOOKUP(Control!$B$19,Table5,Data!#REF!,FALSE)</f>
        <v>#REF!</v>
      </c>
      <c r="H264" s="10" t="e">
        <f>VLOOKUP(Control!$B$19,Table5,Data!#REF!,FALSE)</f>
        <v>#REF!</v>
      </c>
      <c r="I264" s="10"/>
      <c r="J264" s="10"/>
      <c r="K264" s="10"/>
      <c r="L264" s="10"/>
      <c r="M264" s="10"/>
      <c r="N264" s="10"/>
      <c r="O264" s="10"/>
      <c r="P264" s="10" t="e">
        <f>VLOOKUP(Control!$B$19,Table5,Data!#REF!,FALSE)</f>
        <v>#REF!</v>
      </c>
      <c r="Q264" s="10" t="e">
        <f>VLOOKUP(Control!$B$19,Table5,Data!#REF!,FALSE)</f>
        <v>#REF!</v>
      </c>
      <c r="R264" s="10"/>
      <c r="S264" s="10"/>
      <c r="T264" s="10"/>
    </row>
    <row r="265" spans="1:20" hidden="1" x14ac:dyDescent="0.35"/>
    <row r="266" spans="1:20" hidden="1" x14ac:dyDescent="0.35"/>
    <row r="267" spans="1:20" hidden="1" x14ac:dyDescent="0.35"/>
    <row r="268" spans="1:20" hidden="1" x14ac:dyDescent="0.35"/>
    <row r="269" spans="1:20" hidden="1" x14ac:dyDescent="0.35"/>
    <row r="270" spans="1:20" hidden="1" x14ac:dyDescent="0.35"/>
    <row r="271" spans="1:20" hidden="1" x14ac:dyDescent="0.35"/>
    <row r="272" spans="1:20" hidden="1" x14ac:dyDescent="0.35"/>
    <row r="273" spans="1:18" hidden="1" x14ac:dyDescent="0.35"/>
    <row r="274" spans="1:18" s="16" customFormat="1" ht="21" hidden="1" x14ac:dyDescent="0.35">
      <c r="A274" s="16" t="s">
        <v>46</v>
      </c>
    </row>
    <row r="275" spans="1:18" hidden="1" x14ac:dyDescent="0.35"/>
    <row r="276" spans="1:18" ht="14.5" hidden="1" customHeight="1" x14ac:dyDescent="0.35">
      <c r="C276" s="11" t="s">
        <v>39</v>
      </c>
      <c r="D276" s="11"/>
      <c r="E276" s="444" t="s">
        <v>2</v>
      </c>
      <c r="F276" s="444"/>
      <c r="G276" s="444"/>
      <c r="H276" s="444"/>
      <c r="I276" s="185"/>
      <c r="J276" s="35"/>
      <c r="K276" s="35"/>
      <c r="L276" s="35"/>
      <c r="M276" s="35"/>
      <c r="N276" s="185"/>
      <c r="O276" s="185"/>
    </row>
    <row r="277" spans="1:18" hidden="1" x14ac:dyDescent="0.35">
      <c r="C277" s="14">
        <f>E51</f>
        <v>0</v>
      </c>
      <c r="D277" s="14"/>
      <c r="E277" s="15"/>
      <c r="F277" s="15"/>
      <c r="G277" s="15"/>
      <c r="H277" s="15"/>
      <c r="I277" s="15"/>
      <c r="J277" s="13"/>
      <c r="K277" s="13"/>
      <c r="L277" s="13"/>
      <c r="M277" s="13"/>
      <c r="N277" s="13"/>
      <c r="O277" s="13"/>
      <c r="P277" s="13"/>
    </row>
    <row r="278" spans="1:18" hidden="1" x14ac:dyDescent="0.35">
      <c r="C278" s="15"/>
      <c r="D278" s="15"/>
      <c r="E278" s="15" t="s">
        <v>40</v>
      </c>
      <c r="F278" s="15" t="s">
        <v>41</v>
      </c>
      <c r="G278" s="15" t="s">
        <v>42</v>
      </c>
      <c r="H278" s="15" t="s">
        <v>43</v>
      </c>
      <c r="I278" s="15"/>
      <c r="J278" s="13"/>
      <c r="K278" s="13"/>
      <c r="L278" s="13"/>
      <c r="M278" s="13"/>
      <c r="N278" s="13"/>
      <c r="O278" s="13"/>
      <c r="P278" s="13"/>
    </row>
    <row r="279" spans="1:18" hidden="1" x14ac:dyDescent="0.35">
      <c r="C279" s="15" t="s">
        <v>3</v>
      </c>
      <c r="D279" s="15"/>
      <c r="E279" s="15">
        <v>19</v>
      </c>
      <c r="F279" s="15">
        <v>16</v>
      </c>
      <c r="G279" s="15">
        <v>15</v>
      </c>
      <c r="H279" s="15">
        <v>23</v>
      </c>
      <c r="I279" s="15"/>
      <c r="J279" s="13"/>
      <c r="K279" s="13"/>
      <c r="L279" s="13"/>
      <c r="M279" s="13"/>
      <c r="N279" s="13"/>
      <c r="O279" s="13"/>
      <c r="P279" s="13"/>
    </row>
    <row r="280" spans="1:18" hidden="1" x14ac:dyDescent="0.35">
      <c r="C280" s="15" t="s">
        <v>4</v>
      </c>
      <c r="D280" s="15"/>
      <c r="E280" s="15">
        <f>H51</f>
        <v>0</v>
      </c>
      <c r="F280" s="15">
        <f>H178</f>
        <v>0</v>
      </c>
      <c r="G280" s="15">
        <f>H203</f>
        <v>0</v>
      </c>
      <c r="H280" s="15" t="e">
        <f>#REF!</f>
        <v>#REF!</v>
      </c>
      <c r="I280" s="15"/>
    </row>
    <row r="281" spans="1:18" hidden="1" x14ac:dyDescent="0.35">
      <c r="R281" s="2" t="s">
        <v>146</v>
      </c>
    </row>
    <row r="282" spans="1:18" hidden="1" x14ac:dyDescent="0.35"/>
    <row r="283" spans="1:18" hidden="1" x14ac:dyDescent="0.35"/>
    <row r="284" spans="1:18" hidden="1" x14ac:dyDescent="0.35"/>
  </sheetData>
  <mergeCells count="122">
    <mergeCell ref="U58:U59"/>
    <mergeCell ref="V58:V59"/>
    <mergeCell ref="E57:E59"/>
    <mergeCell ref="G57:H57"/>
    <mergeCell ref="G58:G59"/>
    <mergeCell ref="E29:E31"/>
    <mergeCell ref="G29:H29"/>
    <mergeCell ref="H58:H59"/>
    <mergeCell ref="F29:F31"/>
    <mergeCell ref="I29:T29"/>
    <mergeCell ref="I30:N30"/>
    <mergeCell ref="O30:T30"/>
    <mergeCell ref="F57:F59"/>
    <mergeCell ref="I57:T57"/>
    <mergeCell ref="I58:N58"/>
    <mergeCell ref="O58:T58"/>
    <mergeCell ref="G30:G31"/>
    <mergeCell ref="G110:G111"/>
    <mergeCell ref="H110:H111"/>
    <mergeCell ref="C134:C136"/>
    <mergeCell ref="C162:C164"/>
    <mergeCell ref="G134:H134"/>
    <mergeCell ref="E134:E136"/>
    <mergeCell ref="C4:C6"/>
    <mergeCell ref="E4:E6"/>
    <mergeCell ref="U5:U6"/>
    <mergeCell ref="U4:V4"/>
    <mergeCell ref="D4:D6"/>
    <mergeCell ref="F4:F6"/>
    <mergeCell ref="I5:N5"/>
    <mergeCell ref="O5:T5"/>
    <mergeCell ref="I4:T4"/>
    <mergeCell ref="G4:H4"/>
    <mergeCell ref="V5:V6"/>
    <mergeCell ref="G5:G6"/>
    <mergeCell ref="H5:H6"/>
    <mergeCell ref="U29:V29"/>
    <mergeCell ref="H30:H31"/>
    <mergeCell ref="U30:U31"/>
    <mergeCell ref="V30:V31"/>
    <mergeCell ref="U57:V57"/>
    <mergeCell ref="D82:D84"/>
    <mergeCell ref="F82:F84"/>
    <mergeCell ref="I82:T82"/>
    <mergeCell ref="I83:N83"/>
    <mergeCell ref="O83:T83"/>
    <mergeCell ref="E82:E84"/>
    <mergeCell ref="G82:H82"/>
    <mergeCell ref="U82:V82"/>
    <mergeCell ref="G83:G84"/>
    <mergeCell ref="H83:H84"/>
    <mergeCell ref="U83:U84"/>
    <mergeCell ref="V83:V84"/>
    <mergeCell ref="E187:E189"/>
    <mergeCell ref="G187:H187"/>
    <mergeCell ref="D242:D244"/>
    <mergeCell ref="V217:V218"/>
    <mergeCell ref="C216:C218"/>
    <mergeCell ref="G216:H216"/>
    <mergeCell ref="U216:V216"/>
    <mergeCell ref="G217:G218"/>
    <mergeCell ref="U217:U218"/>
    <mergeCell ref="D216:D218"/>
    <mergeCell ref="J242:S242"/>
    <mergeCell ref="E242:E244"/>
    <mergeCell ref="G242:H242"/>
    <mergeCell ref="G243:G244"/>
    <mergeCell ref="H243:H244"/>
    <mergeCell ref="J243:M243"/>
    <mergeCell ref="P243:S243"/>
    <mergeCell ref="F216:F218"/>
    <mergeCell ref="I216:T216"/>
    <mergeCell ref="I217:N217"/>
    <mergeCell ref="O217:T217"/>
    <mergeCell ref="V163:V164"/>
    <mergeCell ref="U134:V134"/>
    <mergeCell ref="U135:U136"/>
    <mergeCell ref="C29:C31"/>
    <mergeCell ref="D29:D31"/>
    <mergeCell ref="D57:D59"/>
    <mergeCell ref="C57:C59"/>
    <mergeCell ref="E276:H276"/>
    <mergeCell ref="C157:C158"/>
    <mergeCell ref="E157:E158"/>
    <mergeCell ref="E216:E218"/>
    <mergeCell ref="H217:H218"/>
    <mergeCell ref="C109:C111"/>
    <mergeCell ref="E109:E111"/>
    <mergeCell ref="D109:D111"/>
    <mergeCell ref="F109:F111"/>
    <mergeCell ref="D134:D136"/>
    <mergeCell ref="F134:F136"/>
    <mergeCell ref="C242:C244"/>
    <mergeCell ref="G135:G136"/>
    <mergeCell ref="H135:H136"/>
    <mergeCell ref="E162:E164"/>
    <mergeCell ref="G162:H162"/>
    <mergeCell ref="C187:C189"/>
    <mergeCell ref="C82:C84"/>
    <mergeCell ref="U187:V187"/>
    <mergeCell ref="G188:G189"/>
    <mergeCell ref="H188:H189"/>
    <mergeCell ref="U188:U189"/>
    <mergeCell ref="V188:V189"/>
    <mergeCell ref="D162:D164"/>
    <mergeCell ref="F162:F164"/>
    <mergeCell ref="I162:T162"/>
    <mergeCell ref="I163:N163"/>
    <mergeCell ref="O163:T163"/>
    <mergeCell ref="D187:D189"/>
    <mergeCell ref="F187:F189"/>
    <mergeCell ref="I187:T187"/>
    <mergeCell ref="I188:N188"/>
    <mergeCell ref="O188:T188"/>
    <mergeCell ref="U162:V162"/>
    <mergeCell ref="G163:G164"/>
    <mergeCell ref="H163:H164"/>
    <mergeCell ref="U163:U164"/>
    <mergeCell ref="V135:V136"/>
    <mergeCell ref="I134:T134"/>
    <mergeCell ref="I135:N135"/>
    <mergeCell ref="O135:T13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42"/>
  <sheetViews>
    <sheetView workbookViewId="0">
      <selection activeCell="B120" sqref="B120:I120"/>
    </sheetView>
  </sheetViews>
  <sheetFormatPr defaultRowHeight="14.5" x14ac:dyDescent="0.35"/>
  <cols>
    <col min="1" max="1" width="43.1796875" customWidth="1"/>
    <col min="2" max="2" width="17.26953125" customWidth="1"/>
    <col min="3" max="3" width="16.453125" customWidth="1"/>
    <col min="7" max="7" width="43.26953125" customWidth="1"/>
  </cols>
  <sheetData>
    <row r="1" spans="1:10" s="198" customFormat="1" ht="21" x14ac:dyDescent="0.5">
      <c r="A1" s="197" t="s">
        <v>213</v>
      </c>
    </row>
    <row r="2" spans="1:10" s="202" customFormat="1" ht="43.5" customHeight="1" x14ac:dyDescent="0.5">
      <c r="A2" s="203" t="s">
        <v>218</v>
      </c>
    </row>
    <row r="3" spans="1:10" x14ac:dyDescent="0.35">
      <c r="A3" s="52" t="s">
        <v>140</v>
      </c>
      <c r="G3" s="52" t="s">
        <v>214</v>
      </c>
    </row>
    <row r="4" spans="1:10" x14ac:dyDescent="0.35">
      <c r="A4" s="117"/>
      <c r="B4" s="200" t="s">
        <v>47</v>
      </c>
      <c r="C4" s="200" t="s">
        <v>82</v>
      </c>
      <c r="D4" s="167" t="s">
        <v>103</v>
      </c>
      <c r="G4" s="167"/>
      <c r="H4" s="167" t="s">
        <v>47</v>
      </c>
      <c r="I4" s="167" t="s">
        <v>82</v>
      </c>
      <c r="J4" s="167" t="s">
        <v>103</v>
      </c>
    </row>
    <row r="5" spans="1:10" x14ac:dyDescent="0.35">
      <c r="A5" s="117">
        <f>Data!E8</f>
        <v>0</v>
      </c>
      <c r="B5" s="167">
        <f>Data!G8</f>
        <v>0</v>
      </c>
      <c r="C5" s="167">
        <f>Data!H8</f>
        <v>0</v>
      </c>
      <c r="D5" s="167">
        <f t="shared" ref="D5:D22" si="0">SUM(B5:C5)</f>
        <v>0</v>
      </c>
      <c r="G5" s="201">
        <f>Data!E34</f>
        <v>0</v>
      </c>
      <c r="H5" s="167">
        <f>Data!G34</f>
        <v>0</v>
      </c>
      <c r="I5" s="167">
        <f>Data!H34</f>
        <v>0</v>
      </c>
      <c r="J5" s="167">
        <f t="shared" ref="J5:J23" si="1">SUM(H5:I5)</f>
        <v>0</v>
      </c>
    </row>
    <row r="6" spans="1:10" x14ac:dyDescent="0.35">
      <c r="A6" s="117">
        <f>Data!E13</f>
        <v>0</v>
      </c>
      <c r="B6" s="167">
        <f>Data!G13</f>
        <v>0</v>
      </c>
      <c r="C6" s="167">
        <f>Data!H13</f>
        <v>0</v>
      </c>
      <c r="D6" s="167">
        <f t="shared" si="0"/>
        <v>0</v>
      </c>
      <c r="G6" s="201">
        <f>Data!E38</f>
        <v>0</v>
      </c>
      <c r="H6" s="167">
        <f>Data!G38</f>
        <v>0</v>
      </c>
      <c r="I6" s="167">
        <f>Data!H38</f>
        <v>0</v>
      </c>
      <c r="J6" s="167">
        <f t="shared" si="1"/>
        <v>0</v>
      </c>
    </row>
    <row r="7" spans="1:10" x14ac:dyDescent="0.35">
      <c r="A7" s="117">
        <f>Data!E16</f>
        <v>0</v>
      </c>
      <c r="B7" s="167">
        <f>Data!G16</f>
        <v>0</v>
      </c>
      <c r="C7" s="167">
        <f>Data!H16</f>
        <v>0</v>
      </c>
      <c r="D7" s="167">
        <f t="shared" si="0"/>
        <v>0</v>
      </c>
      <c r="G7" s="201">
        <f>Data!E50</f>
        <v>0</v>
      </c>
      <c r="H7" s="167">
        <f>Data!G50</f>
        <v>0</v>
      </c>
      <c r="I7" s="167">
        <f>Data!H50</f>
        <v>0</v>
      </c>
      <c r="J7" s="167">
        <f t="shared" si="1"/>
        <v>0</v>
      </c>
    </row>
    <row r="8" spans="1:10" x14ac:dyDescent="0.35">
      <c r="A8" s="117">
        <f>Data!E12</f>
        <v>0</v>
      </c>
      <c r="B8" s="167">
        <f>Data!G12</f>
        <v>0</v>
      </c>
      <c r="C8" s="167">
        <f>Data!H12</f>
        <v>0</v>
      </c>
      <c r="D8" s="167">
        <f t="shared" si="0"/>
        <v>0</v>
      </c>
      <c r="G8" s="201">
        <f>Data!E39</f>
        <v>0</v>
      </c>
      <c r="H8" s="167">
        <f>Data!G39</f>
        <v>0</v>
      </c>
      <c r="I8" s="167">
        <f>Data!H39</f>
        <v>0</v>
      </c>
      <c r="J8" s="167">
        <f t="shared" si="1"/>
        <v>0</v>
      </c>
    </row>
    <row r="9" spans="1:10" x14ac:dyDescent="0.35">
      <c r="A9" s="117">
        <f>Data!E9</f>
        <v>0</v>
      </c>
      <c r="B9" s="167">
        <f>Data!G9</f>
        <v>0</v>
      </c>
      <c r="C9" s="167">
        <f>Data!H9</f>
        <v>0</v>
      </c>
      <c r="D9" s="167">
        <f t="shared" si="0"/>
        <v>0</v>
      </c>
      <c r="G9" s="201">
        <f>Data!E42</f>
        <v>0</v>
      </c>
      <c r="H9" s="167">
        <f>Data!G42</f>
        <v>0</v>
      </c>
      <c r="I9" s="167">
        <f>Data!H42</f>
        <v>0</v>
      </c>
      <c r="J9" s="167">
        <f t="shared" si="1"/>
        <v>0</v>
      </c>
    </row>
    <row r="10" spans="1:10" x14ac:dyDescent="0.35">
      <c r="A10" s="117">
        <f>Data!E17</f>
        <v>0</v>
      </c>
      <c r="B10" s="167">
        <f>Data!G17</f>
        <v>0</v>
      </c>
      <c r="C10" s="167">
        <f>Data!H17</f>
        <v>0</v>
      </c>
      <c r="D10" s="167">
        <f t="shared" si="0"/>
        <v>0</v>
      </c>
      <c r="G10" s="201">
        <f>Data!E33</f>
        <v>0</v>
      </c>
      <c r="H10" s="167">
        <f>Data!G33</f>
        <v>0</v>
      </c>
      <c r="I10" s="167">
        <f>Data!H33</f>
        <v>0</v>
      </c>
      <c r="J10" s="167">
        <f t="shared" si="1"/>
        <v>0</v>
      </c>
    </row>
    <row r="11" spans="1:10" x14ac:dyDescent="0.35">
      <c r="A11" s="117">
        <f>Data!E22</f>
        <v>0</v>
      </c>
      <c r="B11" s="206">
        <f>Data!G22</f>
        <v>0</v>
      </c>
      <c r="C11" s="167">
        <f>Data!H22</f>
        <v>0</v>
      </c>
      <c r="D11" s="206">
        <f t="shared" si="0"/>
        <v>0</v>
      </c>
      <c r="G11" s="201">
        <f>Data!E43</f>
        <v>0</v>
      </c>
      <c r="H11" s="167">
        <f>Data!G43</f>
        <v>0</v>
      </c>
      <c r="I11" s="167">
        <f>Data!H43</f>
        <v>0</v>
      </c>
      <c r="J11" s="167">
        <f t="shared" si="1"/>
        <v>0</v>
      </c>
    </row>
    <row r="12" spans="1:10" x14ac:dyDescent="0.35">
      <c r="A12" s="117">
        <f>Data!E14</f>
        <v>0</v>
      </c>
      <c r="B12" s="167">
        <f>Data!G14</f>
        <v>0</v>
      </c>
      <c r="C12" s="167">
        <f>Data!H14</f>
        <v>0</v>
      </c>
      <c r="D12" s="167">
        <f t="shared" si="0"/>
        <v>0</v>
      </c>
      <c r="G12" s="201">
        <f>Data!E36</f>
        <v>0</v>
      </c>
      <c r="H12" s="167">
        <f>Data!G36</f>
        <v>0</v>
      </c>
      <c r="I12" s="167">
        <f>Data!H36</f>
        <v>0</v>
      </c>
      <c r="J12" s="167">
        <f t="shared" si="1"/>
        <v>0</v>
      </c>
    </row>
    <row r="13" spans="1:10" x14ac:dyDescent="0.35">
      <c r="A13" s="117">
        <f>Data!E21</f>
        <v>0</v>
      </c>
      <c r="B13" s="167">
        <f>Data!G21</f>
        <v>0</v>
      </c>
      <c r="C13" s="167">
        <f>Data!H21</f>
        <v>0</v>
      </c>
      <c r="D13" s="167">
        <f t="shared" si="0"/>
        <v>0</v>
      </c>
      <c r="G13" s="201">
        <f>Data!E49</f>
        <v>0</v>
      </c>
      <c r="H13" s="167">
        <f>Data!G49</f>
        <v>0</v>
      </c>
      <c r="I13" s="167">
        <f>Data!H49</f>
        <v>0</v>
      </c>
      <c r="J13" s="167">
        <f t="shared" si="1"/>
        <v>0</v>
      </c>
    </row>
    <row r="14" spans="1:10" x14ac:dyDescent="0.35">
      <c r="A14" s="117">
        <f>Data!E19</f>
        <v>0</v>
      </c>
      <c r="B14" s="167">
        <f>Data!G19</f>
        <v>0</v>
      </c>
      <c r="C14" s="167">
        <f>Data!H19</f>
        <v>0</v>
      </c>
      <c r="D14" s="167">
        <f t="shared" si="0"/>
        <v>0</v>
      </c>
      <c r="G14" s="201">
        <f>Data!E44</f>
        <v>0</v>
      </c>
      <c r="H14" s="167">
        <f>Data!G44</f>
        <v>0</v>
      </c>
      <c r="I14" s="167">
        <f>Data!H44</f>
        <v>0</v>
      </c>
      <c r="J14" s="167">
        <f t="shared" si="1"/>
        <v>0</v>
      </c>
    </row>
    <row r="15" spans="1:10" x14ac:dyDescent="0.35">
      <c r="A15" s="117">
        <f>Data!E23</f>
        <v>0</v>
      </c>
      <c r="B15" s="167">
        <f>Data!G23</f>
        <v>0</v>
      </c>
      <c r="C15" s="167">
        <f>Data!H23</f>
        <v>0</v>
      </c>
      <c r="D15" s="167">
        <f t="shared" si="0"/>
        <v>0</v>
      </c>
      <c r="G15" s="201">
        <f>Data!E35</f>
        <v>0</v>
      </c>
      <c r="H15" s="167">
        <f>Data!G35</f>
        <v>0</v>
      </c>
      <c r="I15" s="167">
        <f>Data!H35</f>
        <v>0</v>
      </c>
      <c r="J15" s="167">
        <f t="shared" si="1"/>
        <v>0</v>
      </c>
    </row>
    <row r="16" spans="1:10" x14ac:dyDescent="0.35">
      <c r="A16" s="117">
        <f>Data!E11</f>
        <v>0</v>
      </c>
      <c r="B16" s="167">
        <f>Data!G11</f>
        <v>0</v>
      </c>
      <c r="C16" s="167">
        <f>Data!H11</f>
        <v>0</v>
      </c>
      <c r="D16" s="167">
        <f t="shared" si="0"/>
        <v>0</v>
      </c>
      <c r="G16" s="201">
        <f>Data!E40</f>
        <v>0</v>
      </c>
      <c r="H16" s="167">
        <f>Data!G40</f>
        <v>0</v>
      </c>
      <c r="I16" s="167">
        <f>Data!H40</f>
        <v>0</v>
      </c>
      <c r="J16" s="167">
        <f t="shared" si="1"/>
        <v>0</v>
      </c>
    </row>
    <row r="17" spans="1:12" x14ac:dyDescent="0.35">
      <c r="A17" s="117">
        <f>Data!E20</f>
        <v>0</v>
      </c>
      <c r="B17" s="167">
        <f>Data!G20</f>
        <v>0</v>
      </c>
      <c r="C17" s="167">
        <f>Data!H20</f>
        <v>0</v>
      </c>
      <c r="D17" s="167">
        <f t="shared" si="0"/>
        <v>0</v>
      </c>
      <c r="G17" s="201">
        <f>Data!E46</f>
        <v>0</v>
      </c>
      <c r="H17" s="167">
        <f>Data!G46</f>
        <v>0</v>
      </c>
      <c r="I17" s="167">
        <f>Data!H46</f>
        <v>0</v>
      </c>
      <c r="J17" s="167">
        <f t="shared" si="1"/>
        <v>0</v>
      </c>
    </row>
    <row r="18" spans="1:12" x14ac:dyDescent="0.35">
      <c r="A18" s="117">
        <f>Data!E18</f>
        <v>0</v>
      </c>
      <c r="B18" s="167">
        <f>Data!G18</f>
        <v>0</v>
      </c>
      <c r="C18" s="167">
        <f>Data!H18</f>
        <v>0</v>
      </c>
      <c r="D18" s="167">
        <f t="shared" si="0"/>
        <v>0</v>
      </c>
      <c r="G18" s="201">
        <f>Data!E47</f>
        <v>0</v>
      </c>
      <c r="H18" s="206">
        <f>Data!G47</f>
        <v>0</v>
      </c>
      <c r="I18" s="206">
        <f>Data!H47</f>
        <v>0</v>
      </c>
      <c r="J18" s="206">
        <f t="shared" si="1"/>
        <v>0</v>
      </c>
    </row>
    <row r="19" spans="1:12" x14ac:dyDescent="0.35">
      <c r="A19" s="117">
        <f>Data!E15</f>
        <v>0</v>
      </c>
      <c r="B19" s="167">
        <f>Data!G15</f>
        <v>0</v>
      </c>
      <c r="C19" s="167">
        <f>Data!H15</f>
        <v>0</v>
      </c>
      <c r="D19" s="167">
        <f t="shared" si="0"/>
        <v>0</v>
      </c>
      <c r="G19" s="201">
        <f>Data!E48</f>
        <v>0</v>
      </c>
      <c r="H19" s="167">
        <f>Data!G48</f>
        <v>0</v>
      </c>
      <c r="I19" s="167">
        <f>Data!H48</f>
        <v>0</v>
      </c>
      <c r="J19" s="167">
        <f t="shared" si="1"/>
        <v>0</v>
      </c>
    </row>
    <row r="20" spans="1:12" x14ac:dyDescent="0.35">
      <c r="A20" s="117">
        <f>Data!E7</f>
        <v>0</v>
      </c>
      <c r="B20" s="167">
        <f>Data!G7</f>
        <v>0</v>
      </c>
      <c r="C20" s="167">
        <f>Data!H7</f>
        <v>0</v>
      </c>
      <c r="D20" s="167">
        <f t="shared" si="0"/>
        <v>0</v>
      </c>
      <c r="G20" s="201">
        <f>Data!E41</f>
        <v>0</v>
      </c>
      <c r="H20" s="167">
        <f>Data!G41</f>
        <v>0</v>
      </c>
      <c r="I20" s="167">
        <f>Data!H41</f>
        <v>0</v>
      </c>
      <c r="J20" s="167">
        <f t="shared" si="1"/>
        <v>0</v>
      </c>
    </row>
    <row r="21" spans="1:12" x14ac:dyDescent="0.35">
      <c r="A21" s="117">
        <f>Data!E10</f>
        <v>0</v>
      </c>
      <c r="B21" s="167">
        <f>Data!G10</f>
        <v>0</v>
      </c>
      <c r="C21" s="167">
        <f>Data!H10</f>
        <v>0</v>
      </c>
      <c r="D21" s="167">
        <f t="shared" si="0"/>
        <v>0</v>
      </c>
      <c r="G21" s="201">
        <f>Data!E32</f>
        <v>0</v>
      </c>
      <c r="H21" s="206">
        <f>Data!G32</f>
        <v>0</v>
      </c>
      <c r="I21" s="206">
        <f>Data!H32</f>
        <v>0</v>
      </c>
      <c r="J21" s="167">
        <f t="shared" si="1"/>
        <v>0</v>
      </c>
    </row>
    <row r="22" spans="1:12" x14ac:dyDescent="0.35">
      <c r="A22" s="117">
        <f>Data!E24</f>
        <v>0</v>
      </c>
      <c r="B22" s="167">
        <f>Data!G24</f>
        <v>0</v>
      </c>
      <c r="C22" s="167">
        <f>Data!H24</f>
        <v>0</v>
      </c>
      <c r="D22" s="167">
        <f t="shared" si="0"/>
        <v>0</v>
      </c>
      <c r="G22" s="201">
        <f>Data!E37</f>
        <v>0</v>
      </c>
      <c r="H22" s="167">
        <f>Data!G37</f>
        <v>0</v>
      </c>
      <c r="I22" s="167">
        <f>Data!H37</f>
        <v>0</v>
      </c>
      <c r="J22" s="167">
        <f t="shared" si="1"/>
        <v>0</v>
      </c>
    </row>
    <row r="23" spans="1:12" x14ac:dyDescent="0.35">
      <c r="G23" s="201">
        <f>Data!E45</f>
        <v>0</v>
      </c>
      <c r="H23" s="167">
        <f>Data!G45</f>
        <v>0</v>
      </c>
      <c r="I23" s="167">
        <f>Data!H45</f>
        <v>0</v>
      </c>
      <c r="J23" s="167">
        <f t="shared" si="1"/>
        <v>0</v>
      </c>
    </row>
    <row r="26" spans="1:12" s="199" customFormat="1" ht="18.75" x14ac:dyDescent="0.3">
      <c r="A26" s="199" t="s">
        <v>215</v>
      </c>
    </row>
    <row r="27" spans="1:12" s="202" customFormat="1" ht="43.5" customHeight="1" x14ac:dyDescent="0.35">
      <c r="A27" s="203" t="s">
        <v>218</v>
      </c>
    </row>
    <row r="28" spans="1:12" ht="15" x14ac:dyDescent="0.25">
      <c r="A28" s="68"/>
      <c r="B28" s="74"/>
      <c r="C28" s="68"/>
      <c r="D28" s="68"/>
      <c r="E28" s="68"/>
      <c r="F28" s="68"/>
      <c r="G28" s="68"/>
      <c r="H28" s="68"/>
      <c r="I28" s="68"/>
      <c r="J28" s="68"/>
      <c r="K28" s="68"/>
      <c r="L28" s="68"/>
    </row>
    <row r="29" spans="1:12" ht="15" customHeight="1" x14ac:dyDescent="0.25">
      <c r="A29" s="117" t="s">
        <v>172</v>
      </c>
      <c r="B29" s="117"/>
      <c r="C29" s="117"/>
      <c r="D29" s="117"/>
      <c r="E29" s="117"/>
      <c r="F29" s="68"/>
      <c r="G29" s="117" t="s">
        <v>170</v>
      </c>
      <c r="H29" s="74"/>
      <c r="I29" s="68"/>
      <c r="J29" s="68"/>
      <c r="K29" s="68"/>
    </row>
    <row r="30" spans="1:12" x14ac:dyDescent="0.35">
      <c r="A30" s="117"/>
      <c r="B30" s="117" t="s">
        <v>194</v>
      </c>
      <c r="C30" s="117" t="s">
        <v>195</v>
      </c>
      <c r="D30" s="117" t="s">
        <v>106</v>
      </c>
      <c r="E30" s="117" t="s">
        <v>103</v>
      </c>
      <c r="F30" s="74"/>
      <c r="G30" s="120"/>
      <c r="H30" s="117" t="s">
        <v>194</v>
      </c>
      <c r="I30" s="117" t="s">
        <v>195</v>
      </c>
      <c r="J30" s="117" t="s">
        <v>106</v>
      </c>
      <c r="K30" s="117" t="s">
        <v>103</v>
      </c>
    </row>
    <row r="31" spans="1:12" ht="15" x14ac:dyDescent="0.25">
      <c r="A31" s="121" t="s">
        <v>133</v>
      </c>
      <c r="B31" s="122">
        <f>Data!J92</f>
        <v>0</v>
      </c>
      <c r="C31" s="122">
        <f>Data!K92</f>
        <v>0</v>
      </c>
      <c r="D31" s="123">
        <f>Data!L92</f>
        <v>0</v>
      </c>
      <c r="E31" s="122">
        <f>Data!M92</f>
        <v>0</v>
      </c>
      <c r="F31" s="74"/>
      <c r="G31" s="121" t="s">
        <v>148</v>
      </c>
      <c r="H31" s="122">
        <f>Data!J67</f>
        <v>0</v>
      </c>
      <c r="I31" s="122">
        <f>Data!K67</f>
        <v>0</v>
      </c>
      <c r="J31" s="123">
        <f>Data!L67</f>
        <v>0</v>
      </c>
      <c r="K31" s="122">
        <f>Data!M67</f>
        <v>0</v>
      </c>
    </row>
    <row r="32" spans="1:12" ht="15" x14ac:dyDescent="0.25">
      <c r="A32" s="121" t="s">
        <v>159</v>
      </c>
      <c r="B32" s="122">
        <f>Data!J91</f>
        <v>0</v>
      </c>
      <c r="C32" s="122">
        <f>Data!K91</f>
        <v>0</v>
      </c>
      <c r="D32" s="123">
        <f>Data!L91</f>
        <v>0</v>
      </c>
      <c r="E32" s="122">
        <f>Data!M91</f>
        <v>0</v>
      </c>
      <c r="F32" s="60"/>
      <c r="G32" s="121" t="s">
        <v>142</v>
      </c>
      <c r="H32" s="122">
        <f>Data!J66</f>
        <v>0</v>
      </c>
      <c r="I32" s="122">
        <f>Data!K66</f>
        <v>0</v>
      </c>
      <c r="J32" s="123">
        <f>Data!L66</f>
        <v>0</v>
      </c>
      <c r="K32" s="122">
        <f>Data!M66</f>
        <v>0</v>
      </c>
    </row>
    <row r="33" spans="1:11" ht="15" x14ac:dyDescent="0.25">
      <c r="A33" s="121" t="s">
        <v>148</v>
      </c>
      <c r="B33" s="122">
        <f>Data!J93</f>
        <v>0</v>
      </c>
      <c r="C33" s="122">
        <f>Data!K93</f>
        <v>0</v>
      </c>
      <c r="D33" s="123">
        <f>Data!L93</f>
        <v>0</v>
      </c>
      <c r="E33" s="122">
        <f>Data!M93</f>
        <v>0</v>
      </c>
      <c r="F33" s="60"/>
      <c r="G33" s="121" t="s">
        <v>130</v>
      </c>
      <c r="H33" s="122">
        <f>Data!J60</f>
        <v>0</v>
      </c>
      <c r="I33" s="122">
        <f>Data!K60</f>
        <v>0</v>
      </c>
      <c r="J33" s="123">
        <f>Data!L60</f>
        <v>0</v>
      </c>
      <c r="K33" s="122">
        <f>Data!M60</f>
        <v>0</v>
      </c>
    </row>
    <row r="34" spans="1:11" ht="15" x14ac:dyDescent="0.25">
      <c r="A34" s="121" t="s">
        <v>160</v>
      </c>
      <c r="B34" s="122">
        <f>Data!J95</f>
        <v>0</v>
      </c>
      <c r="C34" s="122">
        <f>Data!K95</f>
        <v>0</v>
      </c>
      <c r="D34" s="123">
        <f>Data!L95</f>
        <v>0</v>
      </c>
      <c r="E34" s="122">
        <f>Data!M95</f>
        <v>0</v>
      </c>
      <c r="F34" s="74"/>
      <c r="G34" s="121" t="s">
        <v>145</v>
      </c>
      <c r="H34" s="122">
        <f>Data!J71</f>
        <v>0</v>
      </c>
      <c r="I34" s="122">
        <f>Data!K71</f>
        <v>0</v>
      </c>
      <c r="J34" s="123">
        <f>Data!L71</f>
        <v>0</v>
      </c>
      <c r="K34" s="122">
        <f>Data!M71</f>
        <v>0</v>
      </c>
    </row>
    <row r="35" spans="1:11" ht="15" x14ac:dyDescent="0.25">
      <c r="A35" s="121" t="s">
        <v>150</v>
      </c>
      <c r="B35" s="122">
        <f>Data!J96</f>
        <v>0</v>
      </c>
      <c r="C35" s="122">
        <f>Data!K96</f>
        <v>0</v>
      </c>
      <c r="D35" s="123">
        <f>Data!L96</f>
        <v>0</v>
      </c>
      <c r="E35" s="122">
        <f>Data!M96</f>
        <v>0</v>
      </c>
      <c r="F35" s="74"/>
      <c r="G35" s="121" t="s">
        <v>152</v>
      </c>
      <c r="H35" s="122">
        <f>Data!J76</f>
        <v>0</v>
      </c>
      <c r="I35" s="122">
        <f>Data!K76</f>
        <v>0</v>
      </c>
      <c r="J35" s="123">
        <f>Data!L76</f>
        <v>0</v>
      </c>
      <c r="K35" s="122">
        <f>Data!M76</f>
        <v>0</v>
      </c>
    </row>
    <row r="36" spans="1:11" ht="15" x14ac:dyDescent="0.25">
      <c r="A36" s="121" t="s">
        <v>157</v>
      </c>
      <c r="B36" s="122">
        <f>Data!J89</f>
        <v>0</v>
      </c>
      <c r="C36" s="122">
        <f>Data!K89</f>
        <v>0</v>
      </c>
      <c r="D36" s="123">
        <f>Data!L89</f>
        <v>0</v>
      </c>
      <c r="E36" s="122">
        <f>Data!M89</f>
        <v>0</v>
      </c>
      <c r="F36" s="60"/>
      <c r="G36" s="121" t="s">
        <v>138</v>
      </c>
      <c r="H36" s="122">
        <f>Data!J75</f>
        <v>0</v>
      </c>
      <c r="I36" s="122">
        <f>Data!K75</f>
        <v>0</v>
      </c>
      <c r="J36" s="123">
        <f>Data!L75</f>
        <v>0</v>
      </c>
      <c r="K36" s="122">
        <f>Data!M75</f>
        <v>0</v>
      </c>
    </row>
    <row r="37" spans="1:11" ht="15" x14ac:dyDescent="0.25">
      <c r="A37" s="121" t="s">
        <v>137</v>
      </c>
      <c r="B37" s="122">
        <f>Data!J100</f>
        <v>0</v>
      </c>
      <c r="C37" s="122">
        <f>Data!K100</f>
        <v>0</v>
      </c>
      <c r="D37" s="123">
        <f>Data!L100</f>
        <v>0</v>
      </c>
      <c r="E37" s="122">
        <f>Data!M100</f>
        <v>0</v>
      </c>
      <c r="F37" s="60"/>
      <c r="G37" s="121" t="s">
        <v>147</v>
      </c>
      <c r="H37" s="122">
        <f>Data!J64</f>
        <v>0</v>
      </c>
      <c r="I37" s="122">
        <f>Data!K64</f>
        <v>0</v>
      </c>
      <c r="J37" s="123">
        <f>Data!L64</f>
        <v>0</v>
      </c>
      <c r="K37" s="122">
        <f>Data!M64</f>
        <v>0</v>
      </c>
    </row>
    <row r="38" spans="1:11" ht="15" x14ac:dyDescent="0.25">
      <c r="A38" s="121" t="s">
        <v>139</v>
      </c>
      <c r="B38" s="122">
        <f>Data!J103</f>
        <v>0</v>
      </c>
      <c r="C38" s="122">
        <v>0</v>
      </c>
      <c r="D38" s="123">
        <f>Data!L103</f>
        <v>0</v>
      </c>
      <c r="E38" s="122">
        <f>Data!M103</f>
        <v>0</v>
      </c>
      <c r="F38" s="74"/>
      <c r="G38" s="121" t="s">
        <v>150</v>
      </c>
      <c r="H38" s="122">
        <f>Data!J70</f>
        <v>0</v>
      </c>
      <c r="I38" s="122">
        <f>Data!K70</f>
        <v>0</v>
      </c>
      <c r="J38" s="123">
        <f>Data!L70</f>
        <v>0</v>
      </c>
      <c r="K38" s="122">
        <f>Data!M70</f>
        <v>0</v>
      </c>
    </row>
    <row r="39" spans="1:11" x14ac:dyDescent="0.35">
      <c r="A39" s="121" t="s">
        <v>141</v>
      </c>
      <c r="B39" s="122">
        <f>Data!J98</f>
        <v>0</v>
      </c>
      <c r="C39" s="122">
        <f>Data!K98</f>
        <v>0</v>
      </c>
      <c r="D39" s="123">
        <f>Data!L98</f>
        <v>0</v>
      </c>
      <c r="E39" s="122">
        <f>Data!M98</f>
        <v>0</v>
      </c>
      <c r="F39" s="74"/>
      <c r="G39" s="121" t="s">
        <v>132</v>
      </c>
      <c r="H39" s="122">
        <f>Data!J63</f>
        <v>0</v>
      </c>
      <c r="I39" s="122">
        <f>Data!K63</f>
        <v>0</v>
      </c>
      <c r="J39" s="123">
        <f>Data!L63</f>
        <v>0</v>
      </c>
      <c r="K39" s="122">
        <f>Data!M63</f>
        <v>0</v>
      </c>
    </row>
    <row r="40" spans="1:11" x14ac:dyDescent="0.35">
      <c r="A40" s="121" t="s">
        <v>138</v>
      </c>
      <c r="B40" s="122">
        <f>Data!J101</f>
        <v>0</v>
      </c>
      <c r="C40" s="122">
        <f>Data!K101</f>
        <v>0</v>
      </c>
      <c r="D40" s="123">
        <f>Data!L101</f>
        <v>0</v>
      </c>
      <c r="E40" s="122">
        <f>Data!M101</f>
        <v>0</v>
      </c>
      <c r="F40" s="74"/>
      <c r="G40" s="121" t="s">
        <v>151</v>
      </c>
      <c r="H40" s="122">
        <f>Data!J73</f>
        <v>0</v>
      </c>
      <c r="I40" s="122">
        <f>Data!K73</f>
        <v>0</v>
      </c>
      <c r="J40" s="123">
        <f>Data!L73</f>
        <v>0</v>
      </c>
      <c r="K40" s="122">
        <f>Data!M73</f>
        <v>0</v>
      </c>
    </row>
    <row r="41" spans="1:11" x14ac:dyDescent="0.35">
      <c r="A41" s="121" t="s">
        <v>156</v>
      </c>
      <c r="B41" s="122">
        <f>Data!J88</f>
        <v>0</v>
      </c>
      <c r="C41" s="122">
        <f>Data!K88</f>
        <v>0</v>
      </c>
      <c r="D41" s="123">
        <f>Data!L88</f>
        <v>0</v>
      </c>
      <c r="E41" s="122">
        <f>Data!M88</f>
        <v>0</v>
      </c>
      <c r="F41" s="74"/>
      <c r="G41" s="121" t="s">
        <v>149</v>
      </c>
      <c r="H41" s="122">
        <f>Data!J68</f>
        <v>0</v>
      </c>
      <c r="I41" s="122">
        <f>Data!K68</f>
        <v>0</v>
      </c>
      <c r="J41" s="123">
        <f>Data!L68</f>
        <v>0</v>
      </c>
      <c r="K41" s="122">
        <f>Data!M68</f>
        <v>0</v>
      </c>
    </row>
    <row r="42" spans="1:11" x14ac:dyDescent="0.35">
      <c r="A42" s="121" t="s">
        <v>143</v>
      </c>
      <c r="B42" s="122">
        <f>Data!J94</f>
        <v>0</v>
      </c>
      <c r="C42" s="122">
        <f>Data!K94</f>
        <v>0</v>
      </c>
      <c r="D42" s="123">
        <f>Data!L94</f>
        <v>0</v>
      </c>
      <c r="E42" s="122">
        <f>Data!M94</f>
        <v>0</v>
      </c>
      <c r="F42" s="74"/>
      <c r="G42" s="121" t="s">
        <v>131</v>
      </c>
      <c r="H42" s="122">
        <f>Data!J69</f>
        <v>0</v>
      </c>
      <c r="I42" s="122">
        <f>Data!K69</f>
        <v>0</v>
      </c>
      <c r="J42" s="123">
        <f>Data!L69</f>
        <v>0</v>
      </c>
      <c r="K42" s="122">
        <f>Data!M69</f>
        <v>0</v>
      </c>
    </row>
    <row r="43" spans="1:11" x14ac:dyDescent="0.35">
      <c r="A43" s="121" t="s">
        <v>154</v>
      </c>
      <c r="B43" s="122">
        <f>Data!J85</f>
        <v>0</v>
      </c>
      <c r="C43" s="122">
        <f>Data!K85</f>
        <v>0</v>
      </c>
      <c r="D43" s="123">
        <f>Data!L85</f>
        <v>0</v>
      </c>
      <c r="E43" s="122">
        <f>Data!M85</f>
        <v>0</v>
      </c>
      <c r="F43" s="74"/>
      <c r="G43" s="121" t="s">
        <v>134</v>
      </c>
      <c r="H43" s="122">
        <f>Data!J62</f>
        <v>0</v>
      </c>
      <c r="I43" s="122">
        <f>Data!K62</f>
        <v>0</v>
      </c>
      <c r="J43" s="123">
        <f>Data!L62</f>
        <v>0</v>
      </c>
      <c r="K43" s="122">
        <f>Data!M62</f>
        <v>0</v>
      </c>
    </row>
    <row r="44" spans="1:11" x14ac:dyDescent="0.35">
      <c r="A44" s="121" t="s">
        <v>155</v>
      </c>
      <c r="B44" s="122">
        <f>Data!J87</f>
        <v>0</v>
      </c>
      <c r="C44" s="122">
        <f>Data!K87</f>
        <v>0</v>
      </c>
      <c r="D44" s="123">
        <f>Data!L87</f>
        <v>0</v>
      </c>
      <c r="E44" s="122">
        <f>Data!M87</f>
        <v>0</v>
      </c>
      <c r="F44" s="74"/>
      <c r="G44" s="121" t="s">
        <v>141</v>
      </c>
      <c r="H44" s="122">
        <f>Data!J72</f>
        <v>0</v>
      </c>
      <c r="I44" s="122">
        <f>Data!K72</f>
        <v>0</v>
      </c>
      <c r="J44" s="123">
        <f>Data!L72</f>
        <v>0</v>
      </c>
      <c r="K44" s="122">
        <f>Data!M72</f>
        <v>0</v>
      </c>
    </row>
    <row r="45" spans="1:11" x14ac:dyDescent="0.35">
      <c r="A45" s="121" t="s">
        <v>158</v>
      </c>
      <c r="B45" s="122">
        <f>Data!J90</f>
        <v>0</v>
      </c>
      <c r="C45" s="122">
        <f>Data!K90</f>
        <v>0</v>
      </c>
      <c r="D45" s="123">
        <f>Data!L90</f>
        <v>0</v>
      </c>
      <c r="E45" s="122">
        <f>Data!M90</f>
        <v>0</v>
      </c>
      <c r="F45" s="74"/>
      <c r="G45" s="121" t="s">
        <v>135</v>
      </c>
      <c r="H45" s="122">
        <f>Data!J65</f>
        <v>0</v>
      </c>
      <c r="I45" s="122">
        <f>Data!K65</f>
        <v>0</v>
      </c>
      <c r="J45" s="123">
        <f>Data!L65</f>
        <v>0</v>
      </c>
      <c r="K45" s="122">
        <f>Data!M65</f>
        <v>0</v>
      </c>
    </row>
    <row r="46" spans="1:11" x14ac:dyDescent="0.35">
      <c r="A46" s="121" t="s">
        <v>152</v>
      </c>
      <c r="B46" s="122">
        <f>Data!J102</f>
        <v>0</v>
      </c>
      <c r="C46" s="122">
        <f>Data!K102</f>
        <v>0</v>
      </c>
      <c r="D46" s="123">
        <f>Data!L102</f>
        <v>0</v>
      </c>
      <c r="E46" s="122">
        <f>Data!M102</f>
        <v>0</v>
      </c>
      <c r="F46" s="74"/>
      <c r="G46" s="121" t="s">
        <v>153</v>
      </c>
      <c r="H46" s="122">
        <f>Data!J77</f>
        <v>0</v>
      </c>
      <c r="I46" s="122">
        <f>Data!K77</f>
        <v>0</v>
      </c>
      <c r="J46" s="123">
        <v>0</v>
      </c>
      <c r="K46" s="122">
        <f>Data!M77</f>
        <v>0</v>
      </c>
    </row>
    <row r="47" spans="1:11" x14ac:dyDescent="0.35">
      <c r="A47" s="121" t="s">
        <v>144</v>
      </c>
      <c r="B47" s="122">
        <f>Data!J86</f>
        <v>0</v>
      </c>
      <c r="C47" s="122">
        <f>Data!K86</f>
        <v>0</v>
      </c>
      <c r="D47" s="123">
        <f>Data!L86</f>
        <v>0</v>
      </c>
      <c r="E47" s="122">
        <f>Data!M86</f>
        <v>0</v>
      </c>
      <c r="F47" s="74"/>
      <c r="G47" s="121" t="s">
        <v>136</v>
      </c>
      <c r="H47" s="122">
        <f>Data!J61</f>
        <v>0</v>
      </c>
      <c r="I47" s="122">
        <f>Data!K61</f>
        <v>0</v>
      </c>
      <c r="J47" s="123">
        <f>Data!L61</f>
        <v>0</v>
      </c>
      <c r="K47" s="122">
        <f>Data!M61</f>
        <v>0</v>
      </c>
    </row>
    <row r="48" spans="1:11" x14ac:dyDescent="0.35">
      <c r="A48" s="121" t="s">
        <v>145</v>
      </c>
      <c r="B48" s="122">
        <f>Data!J97</f>
        <v>0</v>
      </c>
      <c r="C48" s="122">
        <f>Data!K97</f>
        <v>0</v>
      </c>
      <c r="D48" s="123">
        <f>Data!L97</f>
        <v>0</v>
      </c>
      <c r="E48" s="122">
        <f>Data!M97</f>
        <v>0</v>
      </c>
      <c r="F48" s="60"/>
      <c r="G48" s="121" t="s">
        <v>137</v>
      </c>
      <c r="H48" s="122">
        <f>Data!J74</f>
        <v>0</v>
      </c>
      <c r="I48" s="122">
        <f>Data!K74</f>
        <v>0</v>
      </c>
      <c r="J48" s="123">
        <f>Data!L74</f>
        <v>0</v>
      </c>
      <c r="K48" s="122">
        <f>Data!M74</f>
        <v>0</v>
      </c>
    </row>
    <row r="49" spans="1:11" x14ac:dyDescent="0.35">
      <c r="A49" s="121" t="s">
        <v>161</v>
      </c>
      <c r="B49" s="122">
        <f>Data!J99</f>
        <v>0</v>
      </c>
      <c r="C49" s="122">
        <f>Data!K99</f>
        <v>0</v>
      </c>
      <c r="D49" s="123">
        <f>Data!L99</f>
        <v>0</v>
      </c>
      <c r="E49" s="122">
        <f>Data!M99</f>
        <v>0</v>
      </c>
    </row>
    <row r="50" spans="1:11" s="64" customFormat="1" x14ac:dyDescent="0.35">
      <c r="A50" s="124"/>
      <c r="B50" s="86"/>
      <c r="C50" s="86"/>
      <c r="D50" s="125"/>
      <c r="E50" s="86"/>
    </row>
    <row r="51" spans="1:11" x14ac:dyDescent="0.35">
      <c r="A51" s="121" t="s">
        <v>173</v>
      </c>
      <c r="G51" s="117" t="s">
        <v>171</v>
      </c>
      <c r="H51" s="74"/>
      <c r="I51" s="68"/>
      <c r="J51" s="68"/>
      <c r="K51" s="68"/>
    </row>
    <row r="52" spans="1:11" x14ac:dyDescent="0.35">
      <c r="A52" s="117"/>
      <c r="B52" s="117" t="s">
        <v>194</v>
      </c>
      <c r="C52" s="117" t="s">
        <v>195</v>
      </c>
      <c r="D52" s="117" t="s">
        <v>106</v>
      </c>
      <c r="E52" s="117" t="s">
        <v>103</v>
      </c>
      <c r="G52" s="120"/>
      <c r="H52" s="117" t="s">
        <v>194</v>
      </c>
      <c r="I52" s="117" t="s">
        <v>195</v>
      </c>
      <c r="J52" s="117" t="s">
        <v>106</v>
      </c>
      <c r="K52" s="117" t="s">
        <v>103</v>
      </c>
    </row>
    <row r="53" spans="1:11" x14ac:dyDescent="0.35">
      <c r="A53" s="121" t="s">
        <v>157</v>
      </c>
      <c r="B53" s="118">
        <f>Data!P36</f>
        <v>0</v>
      </c>
      <c r="C53" s="118">
        <f>Data!Q36</f>
        <v>0</v>
      </c>
      <c r="D53" s="118">
        <f>Data!R36</f>
        <v>0</v>
      </c>
      <c r="E53" s="118">
        <f>Data!S36</f>
        <v>0</v>
      </c>
      <c r="G53" s="121" t="s">
        <v>147</v>
      </c>
      <c r="H53" s="122">
        <f>Data!P11</f>
        <v>0</v>
      </c>
      <c r="I53" s="122">
        <f>Data!Q11</f>
        <v>0</v>
      </c>
      <c r="J53" s="122">
        <f>Data!R11</f>
        <v>0</v>
      </c>
      <c r="K53" s="122">
        <f>Data!S11</f>
        <v>0</v>
      </c>
    </row>
    <row r="54" spans="1:11" x14ac:dyDescent="0.35">
      <c r="A54" s="121" t="s">
        <v>148</v>
      </c>
      <c r="B54" s="118">
        <f>Data!P40</f>
        <v>0</v>
      </c>
      <c r="C54" s="118">
        <f>Data!Q40</f>
        <v>0</v>
      </c>
      <c r="D54" s="118">
        <f>Data!R40</f>
        <v>0</v>
      </c>
      <c r="E54" s="118">
        <f>Data!S40</f>
        <v>0</v>
      </c>
      <c r="G54" s="121" t="s">
        <v>149</v>
      </c>
      <c r="H54" s="122">
        <f>Data!P15</f>
        <v>0</v>
      </c>
      <c r="I54" s="122">
        <f>Data!Q15</f>
        <v>0</v>
      </c>
      <c r="J54" s="122">
        <f>Data!R15</f>
        <v>0</v>
      </c>
      <c r="K54" s="122">
        <f>Data!S15</f>
        <v>0</v>
      </c>
    </row>
    <row r="55" spans="1:11" x14ac:dyDescent="0.35">
      <c r="A55" s="121" t="s">
        <v>138</v>
      </c>
      <c r="B55" s="118">
        <f>Data!P48</f>
        <v>0</v>
      </c>
      <c r="C55" s="118">
        <f>Data!Q48</f>
        <v>0</v>
      </c>
      <c r="D55" s="118">
        <f>Data!R48</f>
        <v>0</v>
      </c>
      <c r="E55" s="118">
        <f>Data!S48</f>
        <v>0</v>
      </c>
      <c r="G55" s="121" t="s">
        <v>130</v>
      </c>
      <c r="H55" s="122">
        <f>Data!P7</f>
        <v>0</v>
      </c>
      <c r="I55" s="122">
        <f>Data!Q7</f>
        <v>0</v>
      </c>
      <c r="J55" s="122">
        <f>Data!R7</f>
        <v>0</v>
      </c>
      <c r="K55" s="122">
        <f>Data!S7</f>
        <v>0</v>
      </c>
    </row>
    <row r="56" spans="1:11" x14ac:dyDescent="0.35">
      <c r="A56" s="121" t="s">
        <v>154</v>
      </c>
      <c r="B56" s="118">
        <f>Data!P32</f>
        <v>0</v>
      </c>
      <c r="C56" s="118">
        <f>Data!Q32</f>
        <v>0</v>
      </c>
      <c r="D56" s="118">
        <f>Data!R32</f>
        <v>0</v>
      </c>
      <c r="E56" s="118">
        <f>Data!S32</f>
        <v>0</v>
      </c>
      <c r="G56" s="121" t="s">
        <v>145</v>
      </c>
      <c r="H56" s="122">
        <f>Data!P18</f>
        <v>0</v>
      </c>
      <c r="I56" s="122">
        <f>Data!Q18</f>
        <v>0</v>
      </c>
      <c r="J56" s="122">
        <f>Data!R18</f>
        <v>0</v>
      </c>
      <c r="K56" s="122">
        <f>Data!S18</f>
        <v>0</v>
      </c>
    </row>
    <row r="57" spans="1:11" x14ac:dyDescent="0.35">
      <c r="A57" s="121" t="s">
        <v>150</v>
      </c>
      <c r="B57" s="118">
        <f>Data!P43</f>
        <v>0</v>
      </c>
      <c r="C57" s="118">
        <f>Data!Q43</f>
        <v>0</v>
      </c>
      <c r="D57" s="118">
        <f>Data!R43</f>
        <v>0</v>
      </c>
      <c r="E57" s="118">
        <f>Data!S43</f>
        <v>0</v>
      </c>
      <c r="G57" s="121" t="s">
        <v>132</v>
      </c>
      <c r="H57" s="122">
        <f>Data!P10</f>
        <v>0</v>
      </c>
      <c r="I57" s="122">
        <f>Data!Q10</f>
        <v>0</v>
      </c>
      <c r="J57" s="122">
        <f>Data!R10</f>
        <v>0</v>
      </c>
      <c r="K57" s="122">
        <f>Data!S10</f>
        <v>0</v>
      </c>
    </row>
    <row r="58" spans="1:11" x14ac:dyDescent="0.35">
      <c r="A58" s="121" t="s">
        <v>156</v>
      </c>
      <c r="B58" s="118">
        <f>Data!P35</f>
        <v>0</v>
      </c>
      <c r="C58" s="118">
        <f>Data!Q35</f>
        <v>0</v>
      </c>
      <c r="D58" s="118">
        <f>Data!R35</f>
        <v>0</v>
      </c>
      <c r="E58" s="118">
        <f>Data!S35</f>
        <v>0</v>
      </c>
      <c r="G58" s="121" t="s">
        <v>152</v>
      </c>
      <c r="H58" s="122">
        <f>Data!P23</f>
        <v>0</v>
      </c>
      <c r="I58" s="122">
        <f>Data!Q23</f>
        <v>0</v>
      </c>
      <c r="J58" s="122">
        <f>Data!R23</f>
        <v>0</v>
      </c>
      <c r="K58" s="122">
        <f>Data!S23</f>
        <v>0</v>
      </c>
    </row>
    <row r="59" spans="1:11" x14ac:dyDescent="0.35">
      <c r="A59" s="121" t="s">
        <v>159</v>
      </c>
      <c r="B59" s="118">
        <f>Data!P38</f>
        <v>0</v>
      </c>
      <c r="C59" s="118">
        <f>Data!Q38</f>
        <v>0</v>
      </c>
      <c r="D59" s="118">
        <f>Data!R38</f>
        <v>0</v>
      </c>
      <c r="E59" s="118">
        <f>Data!S38</f>
        <v>0</v>
      </c>
      <c r="G59" s="121" t="s">
        <v>142</v>
      </c>
      <c r="H59" s="122">
        <f>Data!P13</f>
        <v>0</v>
      </c>
      <c r="I59" s="122">
        <f>Data!Q13</f>
        <v>0</v>
      </c>
      <c r="J59" s="122">
        <f>Data!R13</f>
        <v>0</v>
      </c>
      <c r="K59" s="122">
        <f>Data!S13</f>
        <v>0</v>
      </c>
    </row>
    <row r="60" spans="1:11" x14ac:dyDescent="0.35">
      <c r="A60" s="121" t="s">
        <v>144</v>
      </c>
      <c r="B60" s="118">
        <f>Data!P33</f>
        <v>0</v>
      </c>
      <c r="C60" s="118">
        <f>Data!Q33</f>
        <v>0</v>
      </c>
      <c r="D60" s="118">
        <f>Data!R33</f>
        <v>0</v>
      </c>
      <c r="E60" s="118">
        <f>Data!S33</f>
        <v>0</v>
      </c>
      <c r="G60" s="121" t="s">
        <v>136</v>
      </c>
      <c r="H60" s="122">
        <f>Data!P8</f>
        <v>0</v>
      </c>
      <c r="I60" s="122">
        <f>Data!Q8</f>
        <v>0</v>
      </c>
      <c r="J60" s="122">
        <f>Data!R8</f>
        <v>0</v>
      </c>
      <c r="K60" s="122">
        <f>Data!S8</f>
        <v>0</v>
      </c>
    </row>
    <row r="61" spans="1:11" x14ac:dyDescent="0.35">
      <c r="A61" s="121" t="s">
        <v>145</v>
      </c>
      <c r="B61" s="118">
        <f>Data!P44</f>
        <v>0</v>
      </c>
      <c r="C61" s="118">
        <f>Data!Q44</f>
        <v>0</v>
      </c>
      <c r="D61" s="118">
        <f>Data!R44</f>
        <v>0</v>
      </c>
      <c r="E61" s="118">
        <f>Data!S44</f>
        <v>0</v>
      </c>
      <c r="G61" s="121" t="s">
        <v>141</v>
      </c>
      <c r="H61" s="122">
        <f>Data!P19</f>
        <v>0</v>
      </c>
      <c r="I61" s="122">
        <f>Data!Q19</f>
        <v>0</v>
      </c>
      <c r="J61" s="122">
        <f>Data!R19</f>
        <v>0</v>
      </c>
      <c r="K61" s="122">
        <f>Data!S19</f>
        <v>0</v>
      </c>
    </row>
    <row r="62" spans="1:11" x14ac:dyDescent="0.35">
      <c r="A62" s="121" t="s">
        <v>161</v>
      </c>
      <c r="B62" s="118">
        <f>Data!P46</f>
        <v>0</v>
      </c>
      <c r="C62" s="118">
        <f>Data!Q46</f>
        <v>0</v>
      </c>
      <c r="D62" s="118">
        <f>Data!R46</f>
        <v>0</v>
      </c>
      <c r="E62" s="118">
        <f>Data!S46</f>
        <v>0</v>
      </c>
      <c r="G62" s="121" t="s">
        <v>137</v>
      </c>
      <c r="H62" s="122">
        <f>Data!P21</f>
        <v>0</v>
      </c>
      <c r="I62" s="122">
        <f>Data!Q21</f>
        <v>0</v>
      </c>
      <c r="J62" s="122">
        <f>Data!R21</f>
        <v>0</v>
      </c>
      <c r="K62" s="122">
        <f>Data!S21</f>
        <v>0</v>
      </c>
    </row>
    <row r="63" spans="1:11" x14ac:dyDescent="0.35">
      <c r="A63" s="121" t="s">
        <v>137</v>
      </c>
      <c r="B63" s="118">
        <f>Data!P47</f>
        <v>0</v>
      </c>
      <c r="C63" s="118">
        <f>Data!Q47</f>
        <v>0</v>
      </c>
      <c r="D63" s="118">
        <f>Data!R47</f>
        <v>0</v>
      </c>
      <c r="E63" s="118">
        <f>Data!S47</f>
        <v>0</v>
      </c>
      <c r="G63" s="121" t="s">
        <v>138</v>
      </c>
      <c r="H63" s="122">
        <f>Data!P22</f>
        <v>0</v>
      </c>
      <c r="I63" s="122">
        <f>Data!Q22</f>
        <v>0</v>
      </c>
      <c r="J63" s="122">
        <f>Data!R22</f>
        <v>0</v>
      </c>
      <c r="K63" s="122">
        <f>Data!S22</f>
        <v>0</v>
      </c>
    </row>
    <row r="64" spans="1:11" x14ac:dyDescent="0.35">
      <c r="A64" s="121" t="s">
        <v>152</v>
      </c>
      <c r="B64" s="118">
        <f>Data!P49</f>
        <v>0</v>
      </c>
      <c r="C64" s="118">
        <f>Data!Q49</f>
        <v>0</v>
      </c>
      <c r="D64" s="118">
        <f>Data!R49</f>
        <v>0</v>
      </c>
      <c r="E64" s="118">
        <f>Data!S49</f>
        <v>0</v>
      </c>
      <c r="G64" s="121" t="s">
        <v>153</v>
      </c>
      <c r="H64" s="122">
        <f>Data!P24</f>
        <v>0</v>
      </c>
      <c r="I64" s="122">
        <f>Data!Q24</f>
        <v>0</v>
      </c>
      <c r="J64" s="122">
        <f>Data!R24</f>
        <v>0</v>
      </c>
      <c r="K64" s="122">
        <f>Data!S24</f>
        <v>0</v>
      </c>
    </row>
    <row r="65" spans="1:11" x14ac:dyDescent="0.35">
      <c r="A65" s="121" t="s">
        <v>141</v>
      </c>
      <c r="B65" s="118">
        <f>Data!P45</f>
        <v>0</v>
      </c>
      <c r="C65" s="118">
        <f>Data!Q45</f>
        <v>0</v>
      </c>
      <c r="D65" s="118">
        <f>Data!R45</f>
        <v>0</v>
      </c>
      <c r="E65" s="118">
        <f>Data!S45</f>
        <v>0</v>
      </c>
      <c r="G65" s="121" t="s">
        <v>151</v>
      </c>
      <c r="H65" s="122">
        <f>Data!P20</f>
        <v>0</v>
      </c>
      <c r="I65" s="122">
        <f>Data!Q20</f>
        <v>0</v>
      </c>
      <c r="J65" s="122">
        <f>Data!R20</f>
        <v>0</v>
      </c>
      <c r="K65" s="122">
        <f>Data!S20</f>
        <v>0</v>
      </c>
    </row>
    <row r="66" spans="1:11" x14ac:dyDescent="0.35">
      <c r="A66" s="121" t="s">
        <v>158</v>
      </c>
      <c r="B66" s="118">
        <f>Data!P37</f>
        <v>0</v>
      </c>
      <c r="C66" s="118">
        <f>Data!Q37</f>
        <v>0</v>
      </c>
      <c r="D66" s="118">
        <f>Data!R37</f>
        <v>0</v>
      </c>
      <c r="E66" s="118">
        <f>Data!S37</f>
        <v>0</v>
      </c>
      <c r="G66" s="121" t="s">
        <v>135</v>
      </c>
      <c r="H66" s="122">
        <f>Data!P12</f>
        <v>0</v>
      </c>
      <c r="I66" s="122">
        <f>Data!Q12</f>
        <v>0</v>
      </c>
      <c r="J66" s="122">
        <f>Data!R12</f>
        <v>0</v>
      </c>
      <c r="K66" s="122">
        <f>Data!S12</f>
        <v>0</v>
      </c>
    </row>
    <row r="67" spans="1:11" x14ac:dyDescent="0.35">
      <c r="A67" s="121" t="s">
        <v>143</v>
      </c>
      <c r="B67" s="118">
        <f>Data!P41</f>
        <v>0</v>
      </c>
      <c r="C67" s="118">
        <f>Data!Q41</f>
        <v>0</v>
      </c>
      <c r="D67" s="118">
        <f>Data!R41</f>
        <v>0</v>
      </c>
      <c r="E67" s="118">
        <f>Data!S41</f>
        <v>0</v>
      </c>
      <c r="G67" s="121" t="s">
        <v>131</v>
      </c>
      <c r="H67" s="122">
        <f>Data!P16</f>
        <v>0</v>
      </c>
      <c r="I67" s="122">
        <f>Data!Q16</f>
        <v>0</v>
      </c>
      <c r="J67" s="122">
        <f>Data!R16</f>
        <v>0</v>
      </c>
      <c r="K67" s="122">
        <f>Data!S16</f>
        <v>0</v>
      </c>
    </row>
    <row r="68" spans="1:11" x14ac:dyDescent="0.35">
      <c r="A68" s="121" t="s">
        <v>133</v>
      </c>
      <c r="B68" s="118">
        <f>Data!P39</f>
        <v>0</v>
      </c>
      <c r="C68" s="118">
        <f>Data!Q39</f>
        <v>0</v>
      </c>
      <c r="D68" s="118">
        <f>Data!R39</f>
        <v>0</v>
      </c>
      <c r="E68" s="118">
        <f>Data!S39</f>
        <v>0</v>
      </c>
      <c r="G68" s="121" t="s">
        <v>148</v>
      </c>
      <c r="H68" s="122">
        <f>Data!P14</f>
        <v>0</v>
      </c>
      <c r="I68" s="122">
        <f>Data!Q14</f>
        <v>0</v>
      </c>
      <c r="J68" s="122">
        <f>Data!R14</f>
        <v>0</v>
      </c>
      <c r="K68" s="122">
        <f>Data!S14</f>
        <v>0</v>
      </c>
    </row>
    <row r="69" spans="1:11" x14ac:dyDescent="0.35">
      <c r="A69" s="121" t="s">
        <v>160</v>
      </c>
      <c r="B69" s="118">
        <f>Data!P42</f>
        <v>0</v>
      </c>
      <c r="C69" s="118">
        <f>Data!Q42</f>
        <v>0</v>
      </c>
      <c r="D69" s="118">
        <f>Data!R42</f>
        <v>0</v>
      </c>
      <c r="E69" s="118">
        <f>Data!S42</f>
        <v>0</v>
      </c>
      <c r="G69" s="121" t="s">
        <v>150</v>
      </c>
      <c r="H69" s="122">
        <f>Data!P17</f>
        <v>0</v>
      </c>
      <c r="I69" s="122">
        <f>Data!Q17</f>
        <v>0</v>
      </c>
      <c r="J69" s="122">
        <f>Data!R17</f>
        <v>0</v>
      </c>
      <c r="K69" s="122">
        <f>Data!S17</f>
        <v>0</v>
      </c>
    </row>
    <row r="70" spans="1:11" x14ac:dyDescent="0.35">
      <c r="A70" s="121" t="s">
        <v>139</v>
      </c>
      <c r="B70" s="118">
        <f>Data!P50</f>
        <v>0</v>
      </c>
      <c r="C70" s="118">
        <f>Data!Q50</f>
        <v>0</v>
      </c>
      <c r="D70" s="118">
        <f>Data!R50</f>
        <v>0</v>
      </c>
      <c r="E70" s="118">
        <f>Data!S50</f>
        <v>0</v>
      </c>
      <c r="G70" s="121" t="s">
        <v>134</v>
      </c>
      <c r="H70" s="122">
        <f>Data!P9</f>
        <v>0</v>
      </c>
      <c r="I70" s="122">
        <f>Data!Q9</f>
        <v>0</v>
      </c>
      <c r="J70" s="122">
        <f>Data!R9</f>
        <v>0</v>
      </c>
      <c r="K70" s="122">
        <f>Data!S9</f>
        <v>0</v>
      </c>
    </row>
    <row r="71" spans="1:11" x14ac:dyDescent="0.35">
      <c r="A71" s="121" t="s">
        <v>155</v>
      </c>
      <c r="B71" s="118">
        <f>Data!P34</f>
        <v>0</v>
      </c>
      <c r="C71" s="118">
        <f>Data!Q34</f>
        <v>0</v>
      </c>
      <c r="D71" s="118">
        <f>Data!R34</f>
        <v>0</v>
      </c>
      <c r="E71" s="118">
        <f>Data!S34</f>
        <v>0</v>
      </c>
    </row>
    <row r="73" spans="1:11" s="199" customFormat="1" ht="18.5" x14ac:dyDescent="0.45">
      <c r="A73" s="199" t="s">
        <v>216</v>
      </c>
    </row>
    <row r="74" spans="1:11" s="202" customFormat="1" ht="43.5" customHeight="1" x14ac:dyDescent="0.5">
      <c r="A74" s="203" t="s">
        <v>219</v>
      </c>
    </row>
    <row r="75" spans="1:11" x14ac:dyDescent="0.35">
      <c r="A75" s="117" t="s">
        <v>174</v>
      </c>
      <c r="B75" s="117"/>
      <c r="C75" s="64"/>
      <c r="D75" s="117"/>
      <c r="E75" s="117"/>
    </row>
    <row r="76" spans="1:11" x14ac:dyDescent="0.35">
      <c r="A76" s="117"/>
      <c r="B76" s="116" t="str">
        <f>Data!U30</f>
        <v>Local consultant</v>
      </c>
      <c r="C76" s="64"/>
      <c r="D76" s="117"/>
      <c r="E76" s="116" t="str">
        <f>Data!V30</f>
        <v>Visiting consultant</v>
      </c>
      <c r="G76" s="117"/>
      <c r="H76" s="116" t="str">
        <f>Data!U5</f>
        <v>Local consultant</v>
      </c>
      <c r="I76" s="64"/>
      <c r="J76" s="117"/>
      <c r="K76" s="116" t="str">
        <f>Data!V5</f>
        <v>Visiting consultant</v>
      </c>
    </row>
    <row r="77" spans="1:11" s="51" customFormat="1" x14ac:dyDescent="0.35">
      <c r="A77" s="121" t="s">
        <v>141</v>
      </c>
      <c r="B77" s="127">
        <f>Data!U45</f>
        <v>0</v>
      </c>
      <c r="C77" s="204"/>
      <c r="D77" s="121" t="s">
        <v>155</v>
      </c>
      <c r="E77" s="127">
        <f>Data!V34</f>
        <v>0</v>
      </c>
      <c r="G77" s="121" t="s">
        <v>149</v>
      </c>
      <c r="H77" s="127">
        <f>Data!U15</f>
        <v>0</v>
      </c>
      <c r="I77" s="64"/>
      <c r="J77" s="121" t="s">
        <v>134</v>
      </c>
      <c r="K77" s="127">
        <f>Data!V9</f>
        <v>0</v>
      </c>
    </row>
    <row r="78" spans="1:11" s="51" customFormat="1" x14ac:dyDescent="0.35">
      <c r="A78" s="121" t="s">
        <v>150</v>
      </c>
      <c r="B78" s="127">
        <f>Data!U43</f>
        <v>0</v>
      </c>
      <c r="C78" s="204"/>
      <c r="D78" s="121" t="s">
        <v>143</v>
      </c>
      <c r="E78" s="127">
        <f>Data!V41</f>
        <v>0</v>
      </c>
      <c r="G78" s="121" t="s">
        <v>137</v>
      </c>
      <c r="H78" s="127">
        <f>Data!U21</f>
        <v>0</v>
      </c>
      <c r="I78" s="64"/>
      <c r="J78" s="121" t="s">
        <v>131</v>
      </c>
      <c r="K78" s="127">
        <f>Data!V16</f>
        <v>0</v>
      </c>
    </row>
    <row r="79" spans="1:11" s="51" customFormat="1" x14ac:dyDescent="0.35">
      <c r="A79" s="121" t="s">
        <v>155</v>
      </c>
      <c r="B79" s="127">
        <f>Data!U34</f>
        <v>0</v>
      </c>
      <c r="C79" s="204"/>
      <c r="D79" s="121" t="s">
        <v>144</v>
      </c>
      <c r="E79" s="127">
        <f>Data!V33</f>
        <v>0</v>
      </c>
      <c r="G79" s="121" t="s">
        <v>131</v>
      </c>
      <c r="H79" s="127">
        <f>Data!U16</f>
        <v>0</v>
      </c>
      <c r="I79" s="64"/>
      <c r="J79" s="121" t="s">
        <v>136</v>
      </c>
      <c r="K79" s="127">
        <f>Data!V8</f>
        <v>0</v>
      </c>
    </row>
    <row r="80" spans="1:11" s="51" customFormat="1" x14ac:dyDescent="0.35">
      <c r="A80" s="121" t="s">
        <v>143</v>
      </c>
      <c r="B80" s="127">
        <f>Data!U41</f>
        <v>0</v>
      </c>
      <c r="C80" s="204"/>
      <c r="D80" s="121" t="s">
        <v>158</v>
      </c>
      <c r="E80" s="127">
        <f>Data!V37</f>
        <v>0</v>
      </c>
      <c r="G80" s="121" t="s">
        <v>145</v>
      </c>
      <c r="H80" s="127">
        <f>Data!U18</f>
        <v>0</v>
      </c>
      <c r="I80" s="64"/>
      <c r="J80" s="121" t="s">
        <v>135</v>
      </c>
      <c r="K80" s="127">
        <f>Data!V12</f>
        <v>0</v>
      </c>
    </row>
    <row r="81" spans="1:11" s="51" customFormat="1" x14ac:dyDescent="0.35">
      <c r="A81" s="121" t="s">
        <v>157</v>
      </c>
      <c r="B81" s="127">
        <f>Data!U36</f>
        <v>0</v>
      </c>
      <c r="C81" s="204"/>
      <c r="D81" s="121" t="s">
        <v>160</v>
      </c>
      <c r="E81" s="127">
        <f>Data!V42</f>
        <v>0</v>
      </c>
      <c r="G81" s="121" t="s">
        <v>141</v>
      </c>
      <c r="H81" s="127">
        <f>Data!U19</f>
        <v>0</v>
      </c>
      <c r="I81" s="64"/>
      <c r="J81" s="121" t="s">
        <v>150</v>
      </c>
      <c r="K81" s="127">
        <f>Data!V17</f>
        <v>0</v>
      </c>
    </row>
    <row r="82" spans="1:11" s="51" customFormat="1" x14ac:dyDescent="0.35">
      <c r="A82" s="121" t="s">
        <v>161</v>
      </c>
      <c r="B82" s="127">
        <f>Data!U46</f>
        <v>0</v>
      </c>
      <c r="C82" s="204"/>
      <c r="D82" s="121" t="s">
        <v>154</v>
      </c>
      <c r="E82" s="127">
        <f>Data!V32</f>
        <v>0</v>
      </c>
      <c r="G82" s="121" t="s">
        <v>153</v>
      </c>
      <c r="H82" s="127">
        <f>Data!U24</f>
        <v>0</v>
      </c>
      <c r="I82" s="64"/>
      <c r="J82" s="121" t="s">
        <v>130</v>
      </c>
      <c r="K82" s="127">
        <f>Data!V7</f>
        <v>0</v>
      </c>
    </row>
    <row r="83" spans="1:11" s="51" customFormat="1" x14ac:dyDescent="0.35">
      <c r="A83" s="121" t="s">
        <v>148</v>
      </c>
      <c r="B83" s="127">
        <f>Data!U40</f>
        <v>0</v>
      </c>
      <c r="C83" s="204"/>
      <c r="D83" s="121" t="s">
        <v>156</v>
      </c>
      <c r="E83" s="127">
        <f>Data!V35</f>
        <v>0</v>
      </c>
      <c r="G83" s="121" t="s">
        <v>150</v>
      </c>
      <c r="H83" s="127">
        <f>Data!U17</f>
        <v>0</v>
      </c>
      <c r="I83" s="64"/>
      <c r="J83" s="121" t="s">
        <v>132</v>
      </c>
      <c r="K83" s="127">
        <f>Data!V10</f>
        <v>0</v>
      </c>
    </row>
    <row r="84" spans="1:11" s="51" customFormat="1" x14ac:dyDescent="0.35">
      <c r="A84" s="121" t="s">
        <v>154</v>
      </c>
      <c r="B84" s="127">
        <f>Data!U32</f>
        <v>0</v>
      </c>
      <c r="C84" s="204"/>
      <c r="D84" s="121" t="s">
        <v>133</v>
      </c>
      <c r="E84" s="127">
        <f>Data!V39</f>
        <v>0</v>
      </c>
      <c r="G84" s="121" t="s">
        <v>136</v>
      </c>
      <c r="H84" s="127">
        <f>Data!U8</f>
        <v>0</v>
      </c>
      <c r="I84" s="64"/>
      <c r="J84" s="121" t="s">
        <v>148</v>
      </c>
      <c r="K84" s="127">
        <f>Data!V14</f>
        <v>0</v>
      </c>
    </row>
    <row r="85" spans="1:11" s="51" customFormat="1" x14ac:dyDescent="0.35">
      <c r="A85" s="121" t="s">
        <v>156</v>
      </c>
      <c r="B85" s="127">
        <f>Data!U35</f>
        <v>0</v>
      </c>
      <c r="C85" s="204"/>
      <c r="D85" s="121" t="s">
        <v>150</v>
      </c>
      <c r="E85" s="127">
        <f>Data!V43</f>
        <v>0</v>
      </c>
      <c r="G85" s="121" t="s">
        <v>132</v>
      </c>
      <c r="H85" s="127">
        <f>Data!U10</f>
        <v>0</v>
      </c>
      <c r="I85" s="64"/>
      <c r="J85" s="121" t="s">
        <v>145</v>
      </c>
      <c r="K85" s="127">
        <f>Data!V18</f>
        <v>0</v>
      </c>
    </row>
    <row r="86" spans="1:11" s="51" customFormat="1" x14ac:dyDescent="0.35">
      <c r="A86" s="121" t="s">
        <v>139</v>
      </c>
      <c r="B86" s="127">
        <f>Data!U50</f>
        <v>0</v>
      </c>
      <c r="C86" s="204"/>
      <c r="D86" s="121" t="s">
        <v>159</v>
      </c>
      <c r="E86" s="127">
        <f>Data!V38</f>
        <v>0</v>
      </c>
      <c r="G86" s="121" t="s">
        <v>152</v>
      </c>
      <c r="H86" s="127">
        <f>Data!U23</f>
        <v>0</v>
      </c>
      <c r="I86" s="64"/>
      <c r="J86" s="121" t="s">
        <v>142</v>
      </c>
      <c r="K86" s="127">
        <f>Data!V13</f>
        <v>0</v>
      </c>
    </row>
    <row r="87" spans="1:11" s="51" customFormat="1" x14ac:dyDescent="0.35">
      <c r="A87" s="121" t="s">
        <v>137</v>
      </c>
      <c r="B87" s="127">
        <f>Data!U47</f>
        <v>0</v>
      </c>
      <c r="C87" s="204"/>
      <c r="D87" s="121" t="s">
        <v>145</v>
      </c>
      <c r="E87" s="127">
        <f>Data!V44</f>
        <v>0</v>
      </c>
      <c r="G87" s="121" t="s">
        <v>142</v>
      </c>
      <c r="H87" s="127">
        <f>Data!U13</f>
        <v>0</v>
      </c>
      <c r="I87" s="64"/>
      <c r="J87" s="121" t="s">
        <v>141</v>
      </c>
      <c r="K87" s="127">
        <f>Data!V19</f>
        <v>0</v>
      </c>
    </row>
    <row r="88" spans="1:11" s="51" customFormat="1" x14ac:dyDescent="0.35">
      <c r="A88" s="121" t="s">
        <v>133</v>
      </c>
      <c r="B88" s="127">
        <f>Data!U39</f>
        <v>0</v>
      </c>
      <c r="C88" s="204"/>
      <c r="D88" s="121" t="s">
        <v>137</v>
      </c>
      <c r="E88" s="127">
        <f>Data!V47</f>
        <v>0</v>
      </c>
      <c r="G88" s="121" t="s">
        <v>148</v>
      </c>
      <c r="H88" s="127">
        <f>Data!U14</f>
        <v>0</v>
      </c>
      <c r="I88" s="64"/>
      <c r="J88" s="121" t="s">
        <v>138</v>
      </c>
      <c r="K88" s="127">
        <f>Data!V22</f>
        <v>0</v>
      </c>
    </row>
    <row r="89" spans="1:11" s="51" customFormat="1" x14ac:dyDescent="0.35">
      <c r="A89" s="121" t="s">
        <v>160</v>
      </c>
      <c r="B89" s="127">
        <f>Data!U42</f>
        <v>0</v>
      </c>
      <c r="C89" s="204"/>
      <c r="D89" s="121" t="s">
        <v>152</v>
      </c>
      <c r="E89" s="127">
        <f>Data!V49</f>
        <v>0</v>
      </c>
      <c r="G89" s="121" t="s">
        <v>135</v>
      </c>
      <c r="H89" s="127">
        <f>Data!U12</f>
        <v>0</v>
      </c>
      <c r="I89" s="64"/>
      <c r="J89" s="121" t="s">
        <v>153</v>
      </c>
      <c r="K89" s="127">
        <f>Data!V24</f>
        <v>0</v>
      </c>
    </row>
    <row r="90" spans="1:11" s="51" customFormat="1" x14ac:dyDescent="0.35">
      <c r="A90" s="121" t="s">
        <v>145</v>
      </c>
      <c r="B90" s="127">
        <f>Data!U44</f>
        <v>0</v>
      </c>
      <c r="C90" s="204"/>
      <c r="D90" s="121" t="s">
        <v>141</v>
      </c>
      <c r="E90" s="127">
        <f>Data!V45</f>
        <v>0</v>
      </c>
      <c r="G90" s="121" t="s">
        <v>130</v>
      </c>
      <c r="H90" s="127">
        <f>Data!U7</f>
        <v>0</v>
      </c>
      <c r="I90" s="64"/>
      <c r="J90" s="121" t="s">
        <v>151</v>
      </c>
      <c r="K90" s="127">
        <f>Data!V20</f>
        <v>0</v>
      </c>
    </row>
    <row r="91" spans="1:11" s="51" customFormat="1" x14ac:dyDescent="0.35">
      <c r="A91" s="121" t="s">
        <v>159</v>
      </c>
      <c r="B91" s="127">
        <f>Data!U38</f>
        <v>0</v>
      </c>
      <c r="C91" s="204"/>
      <c r="D91" s="121" t="s">
        <v>139</v>
      </c>
      <c r="E91" s="127">
        <f>Data!V50</f>
        <v>0</v>
      </c>
      <c r="G91" s="121" t="s">
        <v>134</v>
      </c>
      <c r="H91" s="127">
        <f>Data!U9</f>
        <v>0</v>
      </c>
      <c r="I91" s="64"/>
      <c r="J91" s="121" t="s">
        <v>152</v>
      </c>
      <c r="K91" s="127">
        <f>Data!V23</f>
        <v>0</v>
      </c>
    </row>
    <row r="92" spans="1:11" s="51" customFormat="1" x14ac:dyDescent="0.35">
      <c r="A92" s="121" t="s">
        <v>138</v>
      </c>
      <c r="B92" s="127">
        <f>Data!U48</f>
        <v>0</v>
      </c>
      <c r="C92" s="204"/>
      <c r="D92" s="121" t="s">
        <v>161</v>
      </c>
      <c r="E92" s="127">
        <f>Data!V46</f>
        <v>0</v>
      </c>
      <c r="G92" s="121" t="s">
        <v>147</v>
      </c>
      <c r="H92" s="127">
        <f>Data!U11</f>
        <v>0</v>
      </c>
      <c r="I92" s="64"/>
      <c r="J92" s="121" t="s">
        <v>137</v>
      </c>
      <c r="K92" s="127">
        <f>Data!V21</f>
        <v>0</v>
      </c>
    </row>
    <row r="93" spans="1:11" s="51" customFormat="1" x14ac:dyDescent="0.35">
      <c r="A93" s="121" t="s">
        <v>152</v>
      </c>
      <c r="B93" s="127">
        <f>Data!U49</f>
        <v>0</v>
      </c>
      <c r="C93" s="204"/>
      <c r="D93" s="121" t="s">
        <v>157</v>
      </c>
      <c r="E93" s="127">
        <f>Data!V36</f>
        <v>0</v>
      </c>
      <c r="G93" s="121" t="s">
        <v>151</v>
      </c>
      <c r="H93" s="127">
        <f>Data!U20</f>
        <v>0</v>
      </c>
      <c r="I93" s="64"/>
      <c r="J93" s="121" t="s">
        <v>147</v>
      </c>
      <c r="K93" s="127">
        <f>Data!V11</f>
        <v>0</v>
      </c>
    </row>
    <row r="94" spans="1:11" s="51" customFormat="1" x14ac:dyDescent="0.35">
      <c r="A94" s="121" t="s">
        <v>144</v>
      </c>
      <c r="B94" s="127">
        <f>Data!U33</f>
        <v>0</v>
      </c>
      <c r="C94" s="204"/>
      <c r="D94" s="121" t="s">
        <v>148</v>
      </c>
      <c r="E94" s="127">
        <f>Data!V40</f>
        <v>0</v>
      </c>
      <c r="G94" s="121" t="s">
        <v>138</v>
      </c>
      <c r="H94" s="127">
        <f>Data!U22</f>
        <v>0</v>
      </c>
      <c r="I94" s="64"/>
      <c r="J94" s="121" t="s">
        <v>149</v>
      </c>
      <c r="K94" s="127">
        <f>Data!V15</f>
        <v>0</v>
      </c>
    </row>
    <row r="95" spans="1:11" s="51" customFormat="1" x14ac:dyDescent="0.35">
      <c r="A95" s="121" t="s">
        <v>158</v>
      </c>
      <c r="B95" s="127">
        <f>Data!U37</f>
        <v>0</v>
      </c>
      <c r="C95" s="204"/>
      <c r="D95" s="121" t="s">
        <v>138</v>
      </c>
      <c r="E95" s="127">
        <f>Data!V48</f>
        <v>0</v>
      </c>
    </row>
    <row r="96" spans="1:11" s="64" customFormat="1" x14ac:dyDescent="0.35">
      <c r="A96" s="124"/>
      <c r="B96" s="204"/>
      <c r="C96" s="204"/>
      <c r="D96" s="124"/>
      <c r="E96" s="204"/>
    </row>
    <row r="97" spans="1:10" s="64" customFormat="1" x14ac:dyDescent="0.35">
      <c r="A97" s="124"/>
      <c r="B97" s="204"/>
      <c r="C97" s="204"/>
      <c r="D97" s="124"/>
      <c r="E97" s="204"/>
    </row>
    <row r="98" spans="1:10" s="64" customFormat="1" x14ac:dyDescent="0.35">
      <c r="A98" s="124"/>
      <c r="B98" s="204"/>
      <c r="C98" s="204"/>
      <c r="D98" s="124"/>
      <c r="E98" s="204"/>
    </row>
    <row r="99" spans="1:10" s="51" customFormat="1" ht="18.5" x14ac:dyDescent="0.35">
      <c r="A99" s="205" t="s">
        <v>220</v>
      </c>
    </row>
    <row r="100" spans="1:10" x14ac:dyDescent="0.35">
      <c r="A100" s="121" t="s">
        <v>175</v>
      </c>
      <c r="B100" s="448" t="s">
        <v>40</v>
      </c>
      <c r="C100" s="448"/>
      <c r="D100" s="448" t="s">
        <v>41</v>
      </c>
      <c r="E100" s="448"/>
      <c r="F100" s="448" t="s">
        <v>42</v>
      </c>
      <c r="G100" s="448"/>
      <c r="H100" s="448" t="s">
        <v>43</v>
      </c>
      <c r="I100" s="448"/>
    </row>
    <row r="101" spans="1:10" ht="15" customHeight="1" x14ac:dyDescent="0.35">
      <c r="A101" s="128" t="s">
        <v>140</v>
      </c>
      <c r="B101" s="129" t="str">
        <f>Data!U30</f>
        <v>Local consultant</v>
      </c>
      <c r="C101" s="129" t="str">
        <f>Data!V30</f>
        <v>Visiting consultant</v>
      </c>
      <c r="D101" s="127" t="str">
        <f>Data!U83</f>
        <v>Local consultant</v>
      </c>
      <c r="E101" s="127" t="str">
        <f>Data!V83</f>
        <v>Visiting consultant</v>
      </c>
      <c r="F101" s="117" t="s">
        <v>3</v>
      </c>
      <c r="G101" s="129" t="s">
        <v>176</v>
      </c>
      <c r="H101" s="129" t="s">
        <v>3</v>
      </c>
      <c r="I101" s="127" t="s">
        <v>176</v>
      </c>
      <c r="J101" s="72"/>
    </row>
    <row r="102" spans="1:10" x14ac:dyDescent="0.35">
      <c r="A102" s="121"/>
      <c r="B102" s="127">
        <f>Data!U22</f>
        <v>0</v>
      </c>
      <c r="C102" s="127">
        <f>Data!V15</f>
        <v>0</v>
      </c>
      <c r="D102" s="127">
        <f>Data!U64</f>
        <v>0</v>
      </c>
      <c r="E102" s="127">
        <f>Data!V64</f>
        <v>0</v>
      </c>
      <c r="F102" s="119">
        <f>Data!U112</f>
        <v>0.13200000000000001</v>
      </c>
      <c r="G102" s="127" t="str">
        <f>Data!V112</f>
        <v>na</v>
      </c>
      <c r="H102" s="119">
        <f>Data!U165</f>
        <v>0</v>
      </c>
      <c r="I102" s="127">
        <f>Data!V165</f>
        <v>0</v>
      </c>
      <c r="J102" s="72"/>
    </row>
    <row r="103" spans="1:10" x14ac:dyDescent="0.35">
      <c r="A103" s="121"/>
      <c r="B103" s="127">
        <f>Data!U20</f>
        <v>0</v>
      </c>
      <c r="C103" s="127">
        <f>Data!V11</f>
        <v>0</v>
      </c>
      <c r="D103" s="127">
        <f>Data!U73</f>
        <v>0</v>
      </c>
      <c r="E103" s="127">
        <f>Data!V74</f>
        <v>0</v>
      </c>
      <c r="F103" s="119">
        <f>Data!U113</f>
        <v>0.25</v>
      </c>
      <c r="G103" s="127">
        <f>Data!V113</f>
        <v>0</v>
      </c>
      <c r="H103" s="119">
        <f>Data!U166</f>
        <v>0</v>
      </c>
      <c r="I103" s="127">
        <f>Data!V166</f>
        <v>0</v>
      </c>
      <c r="J103" s="72"/>
    </row>
    <row r="104" spans="1:10" x14ac:dyDescent="0.35">
      <c r="A104" s="121"/>
      <c r="B104" s="127">
        <f>Data!U9</f>
        <v>0</v>
      </c>
      <c r="C104" s="127">
        <f>Data!V21</f>
        <v>0</v>
      </c>
      <c r="D104" s="127">
        <f>Data!U67</f>
        <v>0</v>
      </c>
      <c r="E104" s="127">
        <f>Data!V63</f>
        <v>0</v>
      </c>
      <c r="F104" s="119">
        <f>Data!U114</f>
        <v>0.02</v>
      </c>
      <c r="G104" s="127">
        <f>Data!V114</f>
        <v>0</v>
      </c>
      <c r="H104" s="119">
        <f>Data!U167</f>
        <v>0</v>
      </c>
      <c r="I104" s="127">
        <f>Data!V167</f>
        <v>0</v>
      </c>
      <c r="J104" s="72"/>
    </row>
    <row r="105" spans="1:10" x14ac:dyDescent="0.35">
      <c r="A105" s="121"/>
      <c r="B105" s="127">
        <f>Data!U11</f>
        <v>0</v>
      </c>
      <c r="C105" s="127">
        <f>Data!V20</f>
        <v>0</v>
      </c>
      <c r="D105" s="127">
        <f>Data!U74</f>
        <v>0</v>
      </c>
      <c r="E105" s="127">
        <f>Data!V67</f>
        <v>0</v>
      </c>
      <c r="F105" s="119">
        <f>Data!U115</f>
        <v>0.02</v>
      </c>
      <c r="G105" s="127">
        <f>Data!V115</f>
        <v>0.08</v>
      </c>
      <c r="H105" s="119">
        <f>Data!U168</f>
        <v>0</v>
      </c>
      <c r="I105" s="127">
        <f>Data!V168</f>
        <v>0</v>
      </c>
      <c r="J105" s="72"/>
    </row>
    <row r="106" spans="1:10" x14ac:dyDescent="0.35">
      <c r="A106" s="121"/>
      <c r="B106" s="127">
        <f>Data!U12</f>
        <v>0</v>
      </c>
      <c r="C106" s="127">
        <f>Data!V23</f>
        <v>0</v>
      </c>
      <c r="D106" s="127">
        <f>Data!U76</f>
        <v>0</v>
      </c>
      <c r="E106" s="127">
        <f>Data!V69</f>
        <v>0</v>
      </c>
      <c r="F106" s="119">
        <f>Data!U116</f>
        <v>0.06</v>
      </c>
      <c r="G106" s="127">
        <f>Data!V116</f>
        <v>0.06</v>
      </c>
      <c r="H106" s="119">
        <f>Data!U169</f>
        <v>0</v>
      </c>
      <c r="I106" s="127">
        <f>Data!V169</f>
        <v>0</v>
      </c>
      <c r="J106" s="72"/>
    </row>
    <row r="107" spans="1:10" x14ac:dyDescent="0.35">
      <c r="A107" s="121"/>
      <c r="B107" s="127">
        <f>Data!U14</f>
        <v>0</v>
      </c>
      <c r="C107" s="127">
        <f>Data!V24</f>
        <v>0</v>
      </c>
      <c r="D107" s="127">
        <f>Data!U68</f>
        <v>0</v>
      </c>
      <c r="E107" s="127">
        <f>Data!V73</f>
        <v>0</v>
      </c>
      <c r="F107" s="119">
        <f>Data!U117</f>
        <v>0.05</v>
      </c>
      <c r="G107" s="127">
        <f>Data!V117</f>
        <v>0</v>
      </c>
      <c r="H107" s="119">
        <f>Data!U170</f>
        <v>0</v>
      </c>
      <c r="I107" s="127">
        <f>Data!V170</f>
        <v>0</v>
      </c>
      <c r="J107" s="72"/>
    </row>
    <row r="108" spans="1:10" x14ac:dyDescent="0.35">
      <c r="A108" s="121"/>
      <c r="B108" s="127">
        <f>Data!U13</f>
        <v>0</v>
      </c>
      <c r="C108" s="127">
        <f>Data!V22</f>
        <v>0</v>
      </c>
      <c r="D108" s="127">
        <f>Data!U63</f>
        <v>0</v>
      </c>
      <c r="E108" s="127">
        <f>Data!V76</f>
        <v>0</v>
      </c>
      <c r="F108" s="119">
        <f>Data!U118</f>
        <v>0</v>
      </c>
      <c r="G108" s="127">
        <f>Data!V118</f>
        <v>0</v>
      </c>
      <c r="H108" s="119">
        <f>Data!U171</f>
        <v>0</v>
      </c>
      <c r="I108" s="127">
        <f>Data!V171</f>
        <v>0</v>
      </c>
      <c r="J108" s="72"/>
    </row>
    <row r="109" spans="1:10" x14ac:dyDescent="0.35">
      <c r="A109" s="121"/>
      <c r="B109" s="127">
        <f>Data!U10</f>
        <v>0</v>
      </c>
      <c r="C109" s="127">
        <f>Data!V13</f>
        <v>0</v>
      </c>
      <c r="D109" s="127">
        <f>Data!U69</f>
        <v>0</v>
      </c>
      <c r="E109" s="127">
        <f>Data!V77</f>
        <v>0</v>
      </c>
      <c r="F109" s="119">
        <f>Data!U119</f>
        <v>0</v>
      </c>
      <c r="G109" s="127">
        <f>Data!V119</f>
        <v>0</v>
      </c>
      <c r="H109" s="119">
        <f>Data!U172</f>
        <v>0</v>
      </c>
      <c r="I109" s="127">
        <f>Data!V172</f>
        <v>0</v>
      </c>
      <c r="J109" s="72"/>
    </row>
    <row r="110" spans="1:10" x14ac:dyDescent="0.35">
      <c r="A110" s="121"/>
      <c r="B110" s="127">
        <f>Data!U23</f>
        <v>0</v>
      </c>
      <c r="C110" s="127">
        <f>Data!V19</f>
        <v>0</v>
      </c>
      <c r="D110" s="127">
        <f>Data!U75</f>
        <v>0</v>
      </c>
      <c r="E110" s="127">
        <f>Data!V65</f>
        <v>0</v>
      </c>
      <c r="F110" s="119">
        <f>Data!U120</f>
        <v>0</v>
      </c>
      <c r="G110" s="127">
        <f>Data!V120</f>
        <v>0</v>
      </c>
      <c r="H110" s="119">
        <f>Data!U173</f>
        <v>0</v>
      </c>
      <c r="I110" s="127">
        <f>Data!V173</f>
        <v>0</v>
      </c>
      <c r="J110" s="72"/>
    </row>
    <row r="111" spans="1:10" x14ac:dyDescent="0.35">
      <c r="A111" s="121"/>
      <c r="B111" s="127">
        <f>Data!U8</f>
        <v>0</v>
      </c>
      <c r="C111" s="127">
        <f>Data!V14</f>
        <v>0</v>
      </c>
      <c r="D111" s="127">
        <f>Data!U62</f>
        <v>0</v>
      </c>
      <c r="E111" s="127">
        <f>Data!V62</f>
        <v>0</v>
      </c>
      <c r="F111" s="119">
        <f>Data!U121</f>
        <v>0</v>
      </c>
      <c r="G111" s="127">
        <f>Data!V121</f>
        <v>0</v>
      </c>
      <c r="H111" s="119">
        <f>Data!U174</f>
        <v>0</v>
      </c>
      <c r="I111" s="127">
        <f>Data!V174</f>
        <v>0</v>
      </c>
      <c r="J111" s="72"/>
    </row>
    <row r="112" spans="1:10" x14ac:dyDescent="0.35">
      <c r="A112" s="121"/>
      <c r="B112" s="127">
        <f>Data!U17</f>
        <v>0</v>
      </c>
      <c r="C112" s="127">
        <f>Data!V18</f>
        <v>0</v>
      </c>
      <c r="D112" s="127">
        <f>Data!U66</f>
        <v>0</v>
      </c>
      <c r="E112" s="127">
        <f>Data!V68</f>
        <v>0</v>
      </c>
      <c r="F112" s="119">
        <f>Data!U122</f>
        <v>0</v>
      </c>
      <c r="G112" s="127">
        <f>Data!V122</f>
        <v>0</v>
      </c>
      <c r="H112" s="119">
        <f>Data!U175</f>
        <v>0</v>
      </c>
      <c r="I112" s="127">
        <f>Data!V175</f>
        <v>0</v>
      </c>
      <c r="J112" s="72"/>
    </row>
    <row r="113" spans="1:10" x14ac:dyDescent="0.35">
      <c r="A113" s="121"/>
      <c r="B113" s="127">
        <f>Data!U24</f>
        <v>0</v>
      </c>
      <c r="C113" s="127">
        <f>Data!V10</f>
        <v>0</v>
      </c>
      <c r="D113" s="127">
        <f>Data!U77</f>
        <v>0</v>
      </c>
      <c r="E113" s="127">
        <f>Data!V72</f>
        <v>0</v>
      </c>
      <c r="F113" s="119">
        <f>Data!U123</f>
        <v>0.04</v>
      </c>
      <c r="G113" s="127">
        <f>Data!V123</f>
        <v>0</v>
      </c>
      <c r="H113" s="119">
        <f>Data!U176</f>
        <v>0</v>
      </c>
      <c r="I113" s="127">
        <f>Data!V176</f>
        <v>0</v>
      </c>
      <c r="J113" s="72"/>
    </row>
    <row r="114" spans="1:10" x14ac:dyDescent="0.35">
      <c r="A114" s="121"/>
      <c r="B114" s="127">
        <f>Data!U19</f>
        <v>0</v>
      </c>
      <c r="C114" s="127">
        <f>Data!V7</f>
        <v>0</v>
      </c>
      <c r="D114" s="127">
        <f>Data!U72</f>
        <v>0</v>
      </c>
      <c r="E114" s="127">
        <f>Data!V61</f>
        <v>0</v>
      </c>
      <c r="F114" s="119">
        <f>Data!U124</f>
        <v>0.31</v>
      </c>
      <c r="G114" s="127">
        <f>Data!V124</f>
        <v>0</v>
      </c>
      <c r="H114" s="119">
        <f>Data!U177</f>
        <v>0</v>
      </c>
      <c r="I114" s="127">
        <f>Data!V177</f>
        <v>0</v>
      </c>
      <c r="J114" s="72"/>
    </row>
    <row r="115" spans="1:10" x14ac:dyDescent="0.35">
      <c r="A115" s="121"/>
      <c r="B115" s="127">
        <f>Data!U18</f>
        <v>0</v>
      </c>
      <c r="C115" s="127">
        <f>Data!V8</f>
        <v>0</v>
      </c>
      <c r="D115" s="127">
        <f>Data!U61</f>
        <v>0</v>
      </c>
      <c r="E115" s="127">
        <f>Data!V66</f>
        <v>0</v>
      </c>
      <c r="F115" s="119">
        <f>Data!U125</f>
        <v>0</v>
      </c>
      <c r="G115" s="127">
        <f>Data!V125</f>
        <v>0</v>
      </c>
      <c r="H115" s="119">
        <f>Data!U178</f>
        <v>0</v>
      </c>
      <c r="I115" s="127">
        <f>Data!V178</f>
        <v>0</v>
      </c>
      <c r="J115" s="72"/>
    </row>
    <row r="116" spans="1:10" x14ac:dyDescent="0.35">
      <c r="A116" s="121"/>
      <c r="B116" s="127">
        <f>Data!U16</f>
        <v>0</v>
      </c>
      <c r="C116" s="127">
        <f>Data!V12</f>
        <v>0</v>
      </c>
      <c r="D116" s="127">
        <f>Data!U60</f>
        <v>0</v>
      </c>
      <c r="E116" s="127">
        <f>Data!V75</f>
        <v>0</v>
      </c>
      <c r="F116" s="119">
        <f>Data!U126</f>
        <v>0</v>
      </c>
      <c r="G116" s="127">
        <f>Data!V126</f>
        <v>0</v>
      </c>
      <c r="H116" s="119">
        <f>Data!U179</f>
        <v>0</v>
      </c>
      <c r="I116" s="127">
        <f>Data!V179</f>
        <v>0</v>
      </c>
      <c r="J116" s="72"/>
    </row>
    <row r="117" spans="1:10" x14ac:dyDescent="0.35">
      <c r="A117" s="121"/>
      <c r="B117" s="127">
        <f>Data!U7</f>
        <v>0</v>
      </c>
      <c r="C117" s="127">
        <f>Data!V17</f>
        <v>0</v>
      </c>
      <c r="D117" s="127">
        <f>Data!U71</f>
        <v>0</v>
      </c>
      <c r="E117" s="127">
        <f>Data!V60</f>
        <v>0</v>
      </c>
      <c r="F117" s="119">
        <f>Data!U127</f>
        <v>0</v>
      </c>
      <c r="G117" s="127">
        <f>Data!V127</f>
        <v>0</v>
      </c>
      <c r="H117" s="119">
        <f>Data!U180</f>
        <v>0</v>
      </c>
      <c r="I117" s="127">
        <f>Data!V180</f>
        <v>0</v>
      </c>
      <c r="J117" s="72"/>
    </row>
    <row r="118" spans="1:10" x14ac:dyDescent="0.35">
      <c r="A118" s="121"/>
      <c r="B118" s="127">
        <f>Data!U21</f>
        <v>0</v>
      </c>
      <c r="C118" s="127">
        <f>Data!V9</f>
        <v>0</v>
      </c>
      <c r="D118" s="127">
        <f>Data!U70</f>
        <v>0</v>
      </c>
      <c r="E118" s="127">
        <f>Data!V71</f>
        <v>0</v>
      </c>
      <c r="F118" s="119">
        <f>Data!U128</f>
        <v>0</v>
      </c>
      <c r="G118" s="127">
        <f>Data!V128</f>
        <v>0</v>
      </c>
      <c r="H118" s="119">
        <f>Data!U181</f>
        <v>0</v>
      </c>
      <c r="I118" s="127">
        <f>Data!V181</f>
        <v>0</v>
      </c>
      <c r="J118" s="72"/>
    </row>
    <row r="119" spans="1:10" x14ac:dyDescent="0.35">
      <c r="A119" s="121"/>
      <c r="B119" s="127">
        <f>Data!U15</f>
        <v>0</v>
      </c>
      <c r="C119" s="127">
        <f>Data!V16</f>
        <v>0</v>
      </c>
      <c r="D119" s="127">
        <f>Data!U65</f>
        <v>0</v>
      </c>
      <c r="E119" s="127">
        <f>Data!V70</f>
        <v>0</v>
      </c>
      <c r="F119" s="119">
        <f>Data!U129</f>
        <v>0</v>
      </c>
      <c r="G119" s="127">
        <f>Data!V129</f>
        <v>0</v>
      </c>
      <c r="H119" s="119">
        <f>Data!U182</f>
        <v>0</v>
      </c>
      <c r="I119" s="127">
        <f>Data!V182</f>
        <v>0</v>
      </c>
      <c r="J119" s="72"/>
    </row>
    <row r="120" spans="1:10" x14ac:dyDescent="0.35">
      <c r="A120" s="117"/>
      <c r="B120" s="127"/>
      <c r="C120" s="127"/>
      <c r="D120" s="127"/>
      <c r="E120" s="127"/>
      <c r="F120" s="119"/>
      <c r="G120" s="127"/>
      <c r="H120" s="119"/>
      <c r="I120" s="127"/>
    </row>
    <row r="122" spans="1:10" x14ac:dyDescent="0.35">
      <c r="A122" s="117" t="s">
        <v>177</v>
      </c>
      <c r="B122" s="448" t="s">
        <v>40</v>
      </c>
      <c r="C122" s="448"/>
      <c r="D122" s="448" t="s">
        <v>41</v>
      </c>
      <c r="E122" s="448"/>
      <c r="F122" s="448" t="s">
        <v>42</v>
      </c>
      <c r="G122" s="448"/>
      <c r="H122" s="448" t="s">
        <v>43</v>
      </c>
      <c r="I122" s="448"/>
    </row>
    <row r="123" spans="1:10" x14ac:dyDescent="0.35">
      <c r="A123" s="117" t="s">
        <v>50</v>
      </c>
      <c r="B123" s="117" t="s">
        <v>3</v>
      </c>
      <c r="C123" s="117" t="s">
        <v>176</v>
      </c>
      <c r="D123" s="117" t="s">
        <v>3</v>
      </c>
      <c r="E123" s="117" t="s">
        <v>176</v>
      </c>
      <c r="F123" s="117" t="s">
        <v>3</v>
      </c>
      <c r="G123" s="117" t="s">
        <v>176</v>
      </c>
      <c r="H123" s="117" t="s">
        <v>3</v>
      </c>
      <c r="I123" s="117" t="s">
        <v>176</v>
      </c>
    </row>
    <row r="124" spans="1:10" x14ac:dyDescent="0.35">
      <c r="A124" s="117"/>
      <c r="B124" s="127">
        <f>Data!U37</f>
        <v>0</v>
      </c>
      <c r="C124" s="127">
        <f>Data!V40</f>
        <v>0</v>
      </c>
      <c r="D124" s="127">
        <f>Data!U92</f>
        <v>0</v>
      </c>
      <c r="E124" s="127">
        <f>Data!V103</f>
        <v>0</v>
      </c>
      <c r="F124" s="127">
        <f>Data!U137</f>
        <v>7.6999999999999999E-2</v>
      </c>
      <c r="G124" s="127">
        <f>Data!V137</f>
        <v>0</v>
      </c>
      <c r="H124" s="127">
        <f>Data!U190</f>
        <v>0</v>
      </c>
      <c r="I124" s="127">
        <f>Data!V190</f>
        <v>0</v>
      </c>
    </row>
    <row r="125" spans="1:10" x14ac:dyDescent="0.35">
      <c r="A125" s="117"/>
      <c r="B125" s="127">
        <f>Data!U33</f>
        <v>0</v>
      </c>
      <c r="C125" s="127">
        <f>Data!V48</f>
        <v>0</v>
      </c>
      <c r="D125" s="127">
        <f>Data!U97</f>
        <v>0</v>
      </c>
      <c r="E125" s="127">
        <f>Data!V97</f>
        <v>0</v>
      </c>
      <c r="F125" s="127">
        <f>Data!U138</f>
        <v>0.16500000000000001</v>
      </c>
      <c r="G125" s="127" t="str">
        <f>Data!V138</f>
        <v>n/a</v>
      </c>
      <c r="H125" s="127">
        <f>Data!U191</f>
        <v>0</v>
      </c>
      <c r="I125" s="127">
        <f>Data!V191</f>
        <v>0</v>
      </c>
    </row>
    <row r="126" spans="1:10" x14ac:dyDescent="0.35">
      <c r="A126" s="117"/>
      <c r="B126" s="127">
        <f>Data!U49</f>
        <v>0</v>
      </c>
      <c r="C126" s="127">
        <f>Data!V36</f>
        <v>0</v>
      </c>
      <c r="D126" s="127">
        <f>Data!U95</f>
        <v>0</v>
      </c>
      <c r="E126" s="127">
        <f>Data!V92</f>
        <v>0</v>
      </c>
      <c r="F126" s="127">
        <f>Data!U139</f>
        <v>0</v>
      </c>
      <c r="G126" s="127">
        <f>Data!V139</f>
        <v>0</v>
      </c>
      <c r="H126" s="127">
        <f>Data!U192</f>
        <v>0</v>
      </c>
      <c r="I126" s="127">
        <f>Data!V192</f>
        <v>0</v>
      </c>
    </row>
    <row r="127" spans="1:10" x14ac:dyDescent="0.35">
      <c r="A127" s="117"/>
      <c r="B127" s="127">
        <f>Data!U48</f>
        <v>0</v>
      </c>
      <c r="C127" s="127">
        <f>Data!V46</f>
        <v>0</v>
      </c>
      <c r="D127" s="127">
        <f>Data!U103</f>
        <v>0</v>
      </c>
      <c r="E127" s="127">
        <f>Data!V94</f>
        <v>0</v>
      </c>
      <c r="F127" s="127">
        <f>Data!U140</f>
        <v>0.1</v>
      </c>
      <c r="G127" s="127">
        <f>Data!V140</f>
        <v>0.1</v>
      </c>
      <c r="H127" s="127">
        <f>Data!U193</f>
        <v>0</v>
      </c>
      <c r="I127" s="127">
        <f>Data!V193</f>
        <v>0</v>
      </c>
    </row>
    <row r="128" spans="1:10" x14ac:dyDescent="0.35">
      <c r="A128" s="117"/>
      <c r="B128" s="127">
        <f>Data!U38</f>
        <v>0</v>
      </c>
      <c r="C128" s="127">
        <f>Data!V45</f>
        <v>0</v>
      </c>
      <c r="D128" s="127">
        <f>Data!U88</f>
        <v>0</v>
      </c>
      <c r="E128" s="127">
        <f>Data!V95</f>
        <v>0</v>
      </c>
      <c r="F128" s="127">
        <f>Data!U141</f>
        <v>0</v>
      </c>
      <c r="G128" s="127">
        <f>Data!V141</f>
        <v>0</v>
      </c>
      <c r="H128" s="127">
        <f>Data!U194</f>
        <v>0</v>
      </c>
      <c r="I128" s="127">
        <f>Data!V194</f>
        <v>0</v>
      </c>
    </row>
    <row r="129" spans="1:9" x14ac:dyDescent="0.35">
      <c r="A129" s="117"/>
      <c r="B129" s="127">
        <f>Data!U44</f>
        <v>0</v>
      </c>
      <c r="C129" s="127">
        <f>Data!V50</f>
        <v>0</v>
      </c>
      <c r="D129" s="127">
        <f>Data!U89</f>
        <v>0</v>
      </c>
      <c r="E129" s="127">
        <f>Data!V101</f>
        <v>0</v>
      </c>
      <c r="F129" s="127">
        <f>Data!U142</f>
        <v>0</v>
      </c>
      <c r="G129" s="127">
        <f>Data!V142</f>
        <v>0</v>
      </c>
      <c r="H129" s="127">
        <f>Data!U195</f>
        <v>0</v>
      </c>
      <c r="I129" s="127">
        <f>Data!V195</f>
        <v>0</v>
      </c>
    </row>
    <row r="130" spans="1:9" x14ac:dyDescent="0.35">
      <c r="A130" s="117"/>
      <c r="B130" s="127">
        <f>Data!U42</f>
        <v>0</v>
      </c>
      <c r="C130" s="127">
        <f>Data!V49</f>
        <v>0</v>
      </c>
      <c r="D130" s="127">
        <f>Data!U94</f>
        <v>0</v>
      </c>
      <c r="E130" s="127">
        <f>Data!V102</f>
        <v>0</v>
      </c>
      <c r="F130" s="127">
        <f>Data!U143</f>
        <v>0</v>
      </c>
      <c r="G130" s="127">
        <f>Data!V143</f>
        <v>0</v>
      </c>
      <c r="H130" s="127">
        <f>Data!U196</f>
        <v>0</v>
      </c>
      <c r="I130" s="127">
        <f>Data!V196</f>
        <v>0</v>
      </c>
    </row>
    <row r="131" spans="1:9" x14ac:dyDescent="0.35">
      <c r="A131" s="117"/>
      <c r="B131" s="127">
        <f>Data!U39</f>
        <v>0</v>
      </c>
      <c r="C131" s="127">
        <f>Data!V47</f>
        <v>0</v>
      </c>
      <c r="D131" s="127">
        <f>Data!U100</f>
        <v>0</v>
      </c>
      <c r="E131" s="127">
        <f>Data!V90</f>
        <v>0</v>
      </c>
      <c r="F131" s="127">
        <f>Data!U144</f>
        <v>8.4000000000000005E-2</v>
      </c>
      <c r="G131" s="127">
        <f>Data!V144</f>
        <v>0.06</v>
      </c>
      <c r="H131" s="127">
        <f>Data!U197</f>
        <v>0</v>
      </c>
      <c r="I131" s="127">
        <f>Data!V197</f>
        <v>0</v>
      </c>
    </row>
    <row r="132" spans="1:9" x14ac:dyDescent="0.35">
      <c r="A132" s="117"/>
      <c r="B132" s="127">
        <f>Data!U47</f>
        <v>0</v>
      </c>
      <c r="C132" s="127">
        <f>Data!V38</f>
        <v>0</v>
      </c>
      <c r="D132" s="127">
        <f>Data!U101</f>
        <v>0</v>
      </c>
      <c r="E132" s="127">
        <f>Data!V85</f>
        <v>0</v>
      </c>
      <c r="F132" s="127">
        <f>Data!U145</f>
        <v>7.4999999999999997E-2</v>
      </c>
      <c r="G132" s="127" t="str">
        <f>Data!V145</f>
        <v>N/A</v>
      </c>
      <c r="H132" s="127">
        <f>Data!U198</f>
        <v>0</v>
      </c>
      <c r="I132" s="127">
        <f>Data!V198</f>
        <v>0</v>
      </c>
    </row>
    <row r="133" spans="1:9" x14ac:dyDescent="0.35">
      <c r="A133" s="117"/>
      <c r="B133" s="127">
        <f>Data!U50</f>
        <v>0</v>
      </c>
      <c r="C133" s="127">
        <f>Data!V44</f>
        <v>0</v>
      </c>
      <c r="D133" s="127">
        <f>Data!U91</f>
        <v>0</v>
      </c>
      <c r="E133" s="127">
        <f>Data!V87</f>
        <v>0</v>
      </c>
      <c r="F133" s="127">
        <f>Data!U146</f>
        <v>2.9000000000000001E-2</v>
      </c>
      <c r="G133" s="127">
        <f>Data!V146</f>
        <v>1.6E-2</v>
      </c>
      <c r="H133" s="127">
        <f>Data!U199</f>
        <v>0</v>
      </c>
      <c r="I133" s="127">
        <f>Data!V199</f>
        <v>0</v>
      </c>
    </row>
    <row r="134" spans="1:9" x14ac:dyDescent="0.35">
      <c r="A134" s="117"/>
      <c r="B134" s="127">
        <f>Data!U35</f>
        <v>0</v>
      </c>
      <c r="C134" s="127">
        <f>Data!V39</f>
        <v>0</v>
      </c>
      <c r="D134" s="127">
        <f>Data!U99</f>
        <v>0</v>
      </c>
      <c r="E134" s="127">
        <f>Data!V88</f>
        <v>0</v>
      </c>
      <c r="F134" s="127">
        <f>Data!U147</f>
        <v>0.14000000000000001</v>
      </c>
      <c r="G134" s="127">
        <f>Data!V147</f>
        <v>6.6199999999999995E-2</v>
      </c>
      <c r="H134" s="127">
        <f>Data!U200</f>
        <v>0</v>
      </c>
      <c r="I134" s="127">
        <f>Data!V200</f>
        <v>0</v>
      </c>
    </row>
    <row r="135" spans="1:9" x14ac:dyDescent="0.35">
      <c r="A135" s="117"/>
      <c r="B135" s="127">
        <f>Data!U32</f>
        <v>0</v>
      </c>
      <c r="C135" s="127">
        <f>Data!V43</f>
        <v>0</v>
      </c>
      <c r="D135" s="127">
        <f>Data!U102</f>
        <v>0</v>
      </c>
      <c r="E135" s="127">
        <f>Data!V86</f>
        <v>0</v>
      </c>
      <c r="F135" s="127">
        <f>Data!U148</f>
        <v>0</v>
      </c>
      <c r="G135" s="127">
        <f>Data!V148</f>
        <v>0</v>
      </c>
      <c r="H135" s="127">
        <f>Data!U201</f>
        <v>0</v>
      </c>
      <c r="I135" s="127">
        <f>Data!V201</f>
        <v>0</v>
      </c>
    </row>
    <row r="136" spans="1:9" x14ac:dyDescent="0.35">
      <c r="A136" s="117"/>
      <c r="B136" s="127">
        <f>Data!U40</f>
        <v>0</v>
      </c>
      <c r="C136" s="127">
        <f>Data!V35</f>
        <v>0</v>
      </c>
      <c r="D136" s="127">
        <f>Data!U85</f>
        <v>0</v>
      </c>
      <c r="E136" s="127">
        <f>Data!V99</f>
        <v>0</v>
      </c>
      <c r="F136" s="127">
        <f>Data!U149</f>
        <v>0</v>
      </c>
      <c r="G136" s="127">
        <f>Data!V149</f>
        <v>0</v>
      </c>
      <c r="H136" s="127">
        <f>Data!U202</f>
        <v>0</v>
      </c>
      <c r="I136" s="127">
        <f>Data!V202</f>
        <v>0</v>
      </c>
    </row>
    <row r="137" spans="1:9" x14ac:dyDescent="0.35">
      <c r="A137" s="117"/>
      <c r="B137" s="127">
        <f>Data!U46</f>
        <v>0</v>
      </c>
      <c r="C137" s="127">
        <f>Data!V32</f>
        <v>0</v>
      </c>
      <c r="D137" s="127">
        <f>Data!U87</f>
        <v>0</v>
      </c>
      <c r="E137" s="127">
        <f>Data!V89</f>
        <v>0</v>
      </c>
      <c r="F137" s="127">
        <f>Data!U150</f>
        <v>0</v>
      </c>
      <c r="G137" s="127">
        <f>Data!V150</f>
        <v>0</v>
      </c>
      <c r="H137" s="127">
        <f>Data!U203</f>
        <v>0</v>
      </c>
      <c r="I137" s="127">
        <f>Data!V203</f>
        <v>0</v>
      </c>
    </row>
    <row r="138" spans="1:9" x14ac:dyDescent="0.35">
      <c r="A138" s="117"/>
      <c r="B138" s="127">
        <f>Data!U36</f>
        <v>0</v>
      </c>
      <c r="C138" s="127">
        <f>Data!V33</f>
        <v>0</v>
      </c>
      <c r="D138" s="127">
        <f>Data!U86</f>
        <v>0</v>
      </c>
      <c r="E138" s="127">
        <f>Data!V91</f>
        <v>0</v>
      </c>
      <c r="F138" s="127">
        <f>Data!U151</f>
        <v>0</v>
      </c>
      <c r="G138" s="127">
        <f>Data!V151</f>
        <v>0</v>
      </c>
      <c r="H138" s="127">
        <f>Data!U204</f>
        <v>0</v>
      </c>
      <c r="I138" s="127">
        <f>Data!V204</f>
        <v>0</v>
      </c>
    </row>
    <row r="139" spans="1:9" x14ac:dyDescent="0.35">
      <c r="A139" s="117"/>
      <c r="B139" s="127">
        <f>Data!U41</f>
        <v>0</v>
      </c>
      <c r="C139" s="127">
        <f>Data!V37</f>
        <v>0</v>
      </c>
      <c r="D139" s="127">
        <f>Data!U93</f>
        <v>0</v>
      </c>
      <c r="E139" s="127">
        <f>Data!V100</f>
        <v>0</v>
      </c>
      <c r="F139" s="127">
        <f>Data!U152</f>
        <v>0.19400000000000001</v>
      </c>
      <c r="G139" s="127">
        <f>Data!V152</f>
        <v>9.2600000000000002E-2</v>
      </c>
      <c r="H139" s="127">
        <f>Data!U205</f>
        <v>0</v>
      </c>
      <c r="I139" s="127">
        <f>Data!V205</f>
        <v>0</v>
      </c>
    </row>
    <row r="140" spans="1:9" x14ac:dyDescent="0.35">
      <c r="A140" s="117"/>
      <c r="B140" s="127">
        <f>Data!U34</f>
        <v>0</v>
      </c>
      <c r="C140" s="127">
        <f>Data!V42</f>
        <v>0</v>
      </c>
      <c r="D140" s="127">
        <f>Data!U96</f>
        <v>0</v>
      </c>
      <c r="E140" s="127">
        <f>Data!V93</f>
        <v>0</v>
      </c>
      <c r="F140" s="127">
        <f>Data!U153</f>
        <v>0.114</v>
      </c>
      <c r="G140" s="127">
        <f>Data!V153</f>
        <v>2.0400000000000001E-2</v>
      </c>
      <c r="H140" s="127">
        <f>Data!U206</f>
        <v>0</v>
      </c>
      <c r="I140" s="127">
        <f>Data!V206</f>
        <v>0</v>
      </c>
    </row>
    <row r="141" spans="1:9" x14ac:dyDescent="0.35">
      <c r="A141" s="117"/>
      <c r="B141" s="127">
        <f>Data!U43</f>
        <v>0</v>
      </c>
      <c r="C141" s="127">
        <f>Data!V34</f>
        <v>0</v>
      </c>
      <c r="D141" s="127">
        <f>Data!U90</f>
        <v>0</v>
      </c>
      <c r="E141" s="127">
        <f>Data!V96</f>
        <v>0</v>
      </c>
      <c r="F141" s="127">
        <f>Data!U154</f>
        <v>0</v>
      </c>
      <c r="G141" s="127">
        <f>Data!V154</f>
        <v>0</v>
      </c>
      <c r="H141" s="127">
        <f>Data!U207</f>
        <v>0</v>
      </c>
      <c r="I141" s="127">
        <f>Data!V207</f>
        <v>0</v>
      </c>
    </row>
    <row r="142" spans="1:9" x14ac:dyDescent="0.35">
      <c r="A142" s="117"/>
      <c r="B142" s="127">
        <f>Data!U45</f>
        <v>0</v>
      </c>
      <c r="C142" s="127">
        <f>Data!V41</f>
        <v>0</v>
      </c>
      <c r="D142" s="127">
        <f>Data!U98</f>
        <v>0</v>
      </c>
      <c r="E142" s="127">
        <f>Data!V98</f>
        <v>0</v>
      </c>
      <c r="F142" s="127">
        <f>Data!U155</f>
        <v>0</v>
      </c>
      <c r="G142" s="127">
        <f>Data!V155</f>
        <v>0</v>
      </c>
      <c r="H142" s="127">
        <f>Data!U208</f>
        <v>0</v>
      </c>
      <c r="I142" s="127">
        <f>Data!V208</f>
        <v>0</v>
      </c>
    </row>
  </sheetData>
  <sortState ref="B102:B120">
    <sortCondition descending="1" ref="B102:B120"/>
  </sortState>
  <mergeCells count="8">
    <mergeCell ref="B122:C122"/>
    <mergeCell ref="D122:E122"/>
    <mergeCell ref="F122:G122"/>
    <mergeCell ref="H122:I122"/>
    <mergeCell ref="B100:C100"/>
    <mergeCell ref="D100:E100"/>
    <mergeCell ref="F100:G100"/>
    <mergeCell ref="H100:I100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70"/>
  <sheetViews>
    <sheetView workbookViewId="0">
      <selection activeCell="C33" sqref="C33:C46"/>
    </sheetView>
  </sheetViews>
  <sheetFormatPr defaultColWidth="9.1796875" defaultRowHeight="14.5" x14ac:dyDescent="0.35"/>
  <cols>
    <col min="1" max="1" width="43.1796875" style="51" customWidth="1"/>
    <col min="2" max="2" width="17.26953125" style="51" customWidth="1"/>
    <col min="3" max="3" width="16.453125" style="51" customWidth="1"/>
    <col min="4" max="4" width="10.54296875" style="51" bestFit="1" customWidth="1"/>
    <col min="5" max="6" width="9.1796875" style="51"/>
    <col min="7" max="7" width="43.26953125" style="51" customWidth="1"/>
    <col min="8" max="16384" width="9.1796875" style="51"/>
  </cols>
  <sheetData>
    <row r="1" spans="1:10" s="198" customFormat="1" ht="21" x14ac:dyDescent="0.5">
      <c r="A1" s="197" t="s">
        <v>213</v>
      </c>
    </row>
    <row r="2" spans="1:10" s="202" customFormat="1" ht="43.5" customHeight="1" x14ac:dyDescent="0.5">
      <c r="A2" s="203" t="s">
        <v>218</v>
      </c>
    </row>
    <row r="3" spans="1:10" x14ac:dyDescent="0.35">
      <c r="A3" s="52" t="s">
        <v>140</v>
      </c>
      <c r="G3" s="52" t="s">
        <v>214</v>
      </c>
    </row>
    <row r="4" spans="1:10" x14ac:dyDescent="0.35">
      <c r="A4" s="117"/>
      <c r="B4" s="200" t="s">
        <v>47</v>
      </c>
      <c r="C4" s="200" t="s">
        <v>82</v>
      </c>
      <c r="D4" s="167" t="s">
        <v>103</v>
      </c>
      <c r="G4" s="167"/>
      <c r="H4" s="167" t="s">
        <v>47</v>
      </c>
      <c r="I4" s="167" t="s">
        <v>82</v>
      </c>
      <c r="J4" s="167" t="s">
        <v>103</v>
      </c>
    </row>
    <row r="5" spans="1:10" x14ac:dyDescent="0.35">
      <c r="A5" s="117">
        <f>Data!E60</f>
        <v>0</v>
      </c>
      <c r="B5" s="167">
        <f>Data!G60</f>
        <v>0</v>
      </c>
      <c r="C5" s="167">
        <f>Data!H60</f>
        <v>0</v>
      </c>
      <c r="D5" s="167">
        <f t="shared" ref="D5:D22" si="0">SUM(B5:C5)</f>
        <v>0</v>
      </c>
      <c r="G5" s="201">
        <f>Data!E85</f>
        <v>0</v>
      </c>
      <c r="H5" s="206">
        <f>Data!G85</f>
        <v>0</v>
      </c>
      <c r="I5" s="206">
        <f>Data!H85</f>
        <v>0</v>
      </c>
      <c r="J5" s="167">
        <f t="shared" ref="J5:J24" si="1">SUM(H5:I5)</f>
        <v>0</v>
      </c>
    </row>
    <row r="6" spans="1:10" x14ac:dyDescent="0.35">
      <c r="A6" s="117">
        <f>Data!E61</f>
        <v>0</v>
      </c>
      <c r="B6" s="167">
        <f>Data!G61</f>
        <v>0</v>
      </c>
      <c r="C6" s="167">
        <f>Data!H61</f>
        <v>0</v>
      </c>
      <c r="D6" s="167">
        <f t="shared" si="0"/>
        <v>0</v>
      </c>
      <c r="G6" s="201">
        <f>Data!E86</f>
        <v>0</v>
      </c>
      <c r="H6" s="167">
        <f>Data!G86</f>
        <v>0</v>
      </c>
      <c r="I6" s="167">
        <f>Data!H86</f>
        <v>0</v>
      </c>
      <c r="J6" s="167">
        <f t="shared" si="1"/>
        <v>0</v>
      </c>
    </row>
    <row r="7" spans="1:10" x14ac:dyDescent="0.35">
      <c r="A7" s="117">
        <f>Data!E62</f>
        <v>0</v>
      </c>
      <c r="B7" s="167">
        <f>Data!G62</f>
        <v>0</v>
      </c>
      <c r="C7" s="167">
        <f>Data!H62</f>
        <v>0</v>
      </c>
      <c r="D7" s="167">
        <f t="shared" si="0"/>
        <v>0</v>
      </c>
      <c r="G7" s="201">
        <f>Data!E87</f>
        <v>0</v>
      </c>
      <c r="H7" s="167">
        <f>Data!G87</f>
        <v>0</v>
      </c>
      <c r="I7" s="167">
        <f>Data!H87</f>
        <v>0</v>
      </c>
      <c r="J7" s="167">
        <f t="shared" si="1"/>
        <v>0</v>
      </c>
    </row>
    <row r="8" spans="1:10" x14ac:dyDescent="0.35">
      <c r="A8" s="117">
        <f>Data!E63</f>
        <v>0</v>
      </c>
      <c r="B8" s="167">
        <f>Data!G63</f>
        <v>0</v>
      </c>
      <c r="C8" s="167">
        <f>Data!H63</f>
        <v>0</v>
      </c>
      <c r="D8" s="167">
        <f t="shared" si="0"/>
        <v>0</v>
      </c>
      <c r="G8" s="201">
        <f>Data!E88</f>
        <v>0</v>
      </c>
      <c r="H8" s="167">
        <f>Data!G88</f>
        <v>0</v>
      </c>
      <c r="I8" s="167">
        <f>Data!H88</f>
        <v>0</v>
      </c>
      <c r="J8" s="167">
        <f t="shared" si="1"/>
        <v>0</v>
      </c>
    </row>
    <row r="9" spans="1:10" x14ac:dyDescent="0.35">
      <c r="A9" s="117">
        <f>Data!E64</f>
        <v>0</v>
      </c>
      <c r="B9" s="167">
        <f>Data!G64</f>
        <v>0</v>
      </c>
      <c r="C9" s="167">
        <f>Data!H64</f>
        <v>0</v>
      </c>
      <c r="D9" s="167">
        <f t="shared" si="0"/>
        <v>0</v>
      </c>
      <c r="G9" s="201">
        <f>Data!E89</f>
        <v>0</v>
      </c>
      <c r="H9" s="167">
        <f>Data!G89</f>
        <v>0</v>
      </c>
      <c r="I9" s="167">
        <f>Data!H89</f>
        <v>0</v>
      </c>
      <c r="J9" s="167">
        <f t="shared" si="1"/>
        <v>0</v>
      </c>
    </row>
    <row r="10" spans="1:10" x14ac:dyDescent="0.35">
      <c r="A10" s="117">
        <f>Data!E65</f>
        <v>0</v>
      </c>
      <c r="B10" s="206">
        <f>Data!G65</f>
        <v>0</v>
      </c>
      <c r="C10" s="206">
        <f>Data!H65</f>
        <v>0</v>
      </c>
      <c r="D10" s="206">
        <f t="shared" si="0"/>
        <v>0</v>
      </c>
      <c r="G10" s="201">
        <f>Data!E90</f>
        <v>0</v>
      </c>
      <c r="H10" s="206">
        <f>Data!G90</f>
        <v>0</v>
      </c>
      <c r="I10" s="206">
        <f>Data!H90</f>
        <v>0</v>
      </c>
      <c r="J10" s="206">
        <f t="shared" si="1"/>
        <v>0</v>
      </c>
    </row>
    <row r="11" spans="1:10" x14ac:dyDescent="0.35">
      <c r="A11" s="117">
        <f>Data!E66</f>
        <v>0</v>
      </c>
      <c r="B11" s="167">
        <f>Data!G66</f>
        <v>0</v>
      </c>
      <c r="C11" s="167">
        <f>Data!H66</f>
        <v>0</v>
      </c>
      <c r="D11" s="167">
        <f t="shared" si="0"/>
        <v>0</v>
      </c>
      <c r="G11" s="201">
        <f>Data!E91</f>
        <v>0</v>
      </c>
      <c r="H11" s="167">
        <f>Data!G91</f>
        <v>0</v>
      </c>
      <c r="I11" s="167">
        <f>Data!H91</f>
        <v>0</v>
      </c>
      <c r="J11" s="167">
        <f t="shared" si="1"/>
        <v>0</v>
      </c>
    </row>
    <row r="12" spans="1:10" x14ac:dyDescent="0.35">
      <c r="A12" s="117">
        <f>Data!E67</f>
        <v>0</v>
      </c>
      <c r="B12" s="167">
        <f>Data!G67</f>
        <v>0</v>
      </c>
      <c r="C12" s="167">
        <f>Data!H67</f>
        <v>0</v>
      </c>
      <c r="D12" s="167">
        <f t="shared" si="0"/>
        <v>0</v>
      </c>
      <c r="G12" s="201">
        <f>Data!E92</f>
        <v>0</v>
      </c>
      <c r="H12" s="167">
        <f>Data!G92</f>
        <v>0</v>
      </c>
      <c r="I12" s="167">
        <f>Data!H92</f>
        <v>0</v>
      </c>
      <c r="J12" s="167">
        <f t="shared" si="1"/>
        <v>0</v>
      </c>
    </row>
    <row r="13" spans="1:10" x14ac:dyDescent="0.35">
      <c r="A13" s="117">
        <f>Data!E68</f>
        <v>0</v>
      </c>
      <c r="B13" s="167">
        <f>Data!G68</f>
        <v>0</v>
      </c>
      <c r="C13" s="167">
        <f>Data!H68</f>
        <v>0</v>
      </c>
      <c r="D13" s="167">
        <f t="shared" si="0"/>
        <v>0</v>
      </c>
      <c r="G13" s="201">
        <f>Data!E93</f>
        <v>0</v>
      </c>
      <c r="H13" s="167">
        <f>Data!G93</f>
        <v>0</v>
      </c>
      <c r="I13" s="167">
        <f>Data!H93</f>
        <v>0</v>
      </c>
      <c r="J13" s="167">
        <f t="shared" si="1"/>
        <v>0</v>
      </c>
    </row>
    <row r="14" spans="1:10" x14ac:dyDescent="0.35">
      <c r="A14" s="117">
        <f>Data!E69</f>
        <v>0</v>
      </c>
      <c r="B14" s="167">
        <f>Data!G69</f>
        <v>0</v>
      </c>
      <c r="C14" s="167">
        <f>Data!H69</f>
        <v>0</v>
      </c>
      <c r="D14" s="167">
        <f t="shared" si="0"/>
        <v>0</v>
      </c>
      <c r="G14" s="201">
        <f>Data!E94</f>
        <v>0</v>
      </c>
      <c r="H14" s="167">
        <f>Data!G94</f>
        <v>0</v>
      </c>
      <c r="I14" s="167">
        <f>Data!H94</f>
        <v>0</v>
      </c>
      <c r="J14" s="167">
        <f t="shared" si="1"/>
        <v>0</v>
      </c>
    </row>
    <row r="15" spans="1:10" x14ac:dyDescent="0.35">
      <c r="A15" s="117">
        <f>Data!E70</f>
        <v>0</v>
      </c>
      <c r="B15" s="167">
        <f>Data!G70</f>
        <v>0</v>
      </c>
      <c r="C15" s="167">
        <f>Data!H70</f>
        <v>0</v>
      </c>
      <c r="D15" s="167">
        <f t="shared" si="0"/>
        <v>0</v>
      </c>
      <c r="G15" s="201">
        <f>Data!E95</f>
        <v>0</v>
      </c>
      <c r="H15" s="167">
        <f>Data!G95</f>
        <v>0</v>
      </c>
      <c r="I15" s="167">
        <f>Data!H95</f>
        <v>0</v>
      </c>
      <c r="J15" s="167">
        <f t="shared" si="1"/>
        <v>0</v>
      </c>
    </row>
    <row r="16" spans="1:10" x14ac:dyDescent="0.35">
      <c r="A16" s="117">
        <f>Data!E71</f>
        <v>0</v>
      </c>
      <c r="B16" s="167">
        <f>Data!G71</f>
        <v>0</v>
      </c>
      <c r="C16" s="167">
        <f>Data!H71</f>
        <v>0</v>
      </c>
      <c r="D16" s="167">
        <f t="shared" si="0"/>
        <v>0</v>
      </c>
      <c r="G16" s="201">
        <f>Data!E96</f>
        <v>0</v>
      </c>
      <c r="H16" s="167">
        <f>Data!G96</f>
        <v>0</v>
      </c>
      <c r="I16" s="167">
        <f>Data!H96</f>
        <v>0</v>
      </c>
      <c r="J16" s="167">
        <f t="shared" si="1"/>
        <v>0</v>
      </c>
    </row>
    <row r="17" spans="1:12" x14ac:dyDescent="0.35">
      <c r="A17" s="117">
        <f>Data!E72</f>
        <v>0</v>
      </c>
      <c r="B17" s="167">
        <f>Data!G72</f>
        <v>0</v>
      </c>
      <c r="C17" s="167">
        <f>Data!H72</f>
        <v>0</v>
      </c>
      <c r="D17" s="167">
        <f t="shared" si="0"/>
        <v>0</v>
      </c>
      <c r="G17" s="201">
        <f>Data!E97</f>
        <v>0</v>
      </c>
      <c r="H17" s="167">
        <f>Data!G97</f>
        <v>0</v>
      </c>
      <c r="I17" s="167">
        <f>Data!H97</f>
        <v>0</v>
      </c>
      <c r="J17" s="167">
        <f t="shared" si="1"/>
        <v>0</v>
      </c>
    </row>
    <row r="18" spans="1:12" x14ac:dyDescent="0.35">
      <c r="A18" s="117">
        <f>Data!E73</f>
        <v>0</v>
      </c>
      <c r="B18" s="167">
        <f>Data!G73</f>
        <v>0</v>
      </c>
      <c r="C18" s="167">
        <f>Data!H73</f>
        <v>0</v>
      </c>
      <c r="D18" s="167">
        <f t="shared" si="0"/>
        <v>0</v>
      </c>
      <c r="G18" s="201">
        <f>Data!E98</f>
        <v>0</v>
      </c>
      <c r="H18" s="167">
        <f>Data!G98</f>
        <v>0</v>
      </c>
      <c r="I18" s="167">
        <f>Data!H98</f>
        <v>0</v>
      </c>
      <c r="J18" s="167">
        <f t="shared" si="1"/>
        <v>0</v>
      </c>
    </row>
    <row r="19" spans="1:12" x14ac:dyDescent="0.35">
      <c r="A19" s="117">
        <f>Data!E74</f>
        <v>0</v>
      </c>
      <c r="B19" s="167">
        <f>Data!G74</f>
        <v>0</v>
      </c>
      <c r="C19" s="167">
        <f>Data!H74</f>
        <v>0</v>
      </c>
      <c r="D19" s="167">
        <f t="shared" si="0"/>
        <v>0</v>
      </c>
      <c r="G19" s="201">
        <f>Data!E99</f>
        <v>0</v>
      </c>
      <c r="H19" s="206">
        <f>Data!G99</f>
        <v>0</v>
      </c>
      <c r="I19" s="206">
        <f>Data!H99</f>
        <v>0</v>
      </c>
      <c r="J19" s="206">
        <f t="shared" si="1"/>
        <v>0</v>
      </c>
    </row>
    <row r="20" spans="1:12" x14ac:dyDescent="0.35">
      <c r="A20" s="117">
        <f>Data!E75</f>
        <v>0</v>
      </c>
      <c r="B20" s="167">
        <f>Data!G75</f>
        <v>0</v>
      </c>
      <c r="C20" s="167">
        <f>Data!H75</f>
        <v>0</v>
      </c>
      <c r="D20" s="167">
        <f t="shared" si="0"/>
        <v>0</v>
      </c>
      <c r="G20" s="201">
        <f>Data!E100</f>
        <v>0</v>
      </c>
      <c r="H20" s="167">
        <f>Data!G100</f>
        <v>0</v>
      </c>
      <c r="I20" s="167">
        <f>Data!H100</f>
        <v>0</v>
      </c>
      <c r="J20" s="167">
        <f t="shared" si="1"/>
        <v>0</v>
      </c>
    </row>
    <row r="21" spans="1:12" x14ac:dyDescent="0.35">
      <c r="A21" s="117">
        <f>Data!E76</f>
        <v>0</v>
      </c>
      <c r="B21" s="167">
        <f>Data!G76</f>
        <v>0</v>
      </c>
      <c r="C21" s="167">
        <f>Data!H76</f>
        <v>0</v>
      </c>
      <c r="D21" s="167">
        <f t="shared" si="0"/>
        <v>0</v>
      </c>
      <c r="G21" s="201">
        <f>Data!E101</f>
        <v>0</v>
      </c>
      <c r="H21" s="167">
        <f>Data!G101</f>
        <v>0</v>
      </c>
      <c r="I21" s="167">
        <f>Data!H101</f>
        <v>0</v>
      </c>
      <c r="J21" s="167">
        <f t="shared" si="1"/>
        <v>0</v>
      </c>
    </row>
    <row r="22" spans="1:12" x14ac:dyDescent="0.35">
      <c r="A22" s="117">
        <f>Data!E77</f>
        <v>0</v>
      </c>
      <c r="B22" s="167">
        <f>Data!G77</f>
        <v>0</v>
      </c>
      <c r="C22" s="167">
        <f>Data!H77</f>
        <v>0</v>
      </c>
      <c r="D22" s="167">
        <f t="shared" si="0"/>
        <v>0</v>
      </c>
      <c r="G22" s="201">
        <f>Data!E102</f>
        <v>0</v>
      </c>
      <c r="H22" s="206">
        <f>Data!G102</f>
        <v>0</v>
      </c>
      <c r="I22" s="206">
        <f>Data!H102</f>
        <v>0</v>
      </c>
      <c r="J22" s="206">
        <f t="shared" si="1"/>
        <v>0</v>
      </c>
    </row>
    <row r="23" spans="1:12" x14ac:dyDescent="0.35">
      <c r="G23" s="201">
        <f>Data!E103</f>
        <v>0</v>
      </c>
      <c r="H23" s="167">
        <f>Data!G103</f>
        <v>0</v>
      </c>
      <c r="I23" s="167">
        <f>Data!H103</f>
        <v>0</v>
      </c>
      <c r="J23" s="167">
        <f t="shared" si="1"/>
        <v>0</v>
      </c>
    </row>
    <row r="24" spans="1:12" x14ac:dyDescent="0.35">
      <c r="G24" s="201" t="e">
        <f>Data!#REF!</f>
        <v>#REF!</v>
      </c>
      <c r="H24" s="167" t="e">
        <f>Data!#REF!</f>
        <v>#REF!</v>
      </c>
      <c r="I24" s="167" t="e">
        <f>Data!#REF!</f>
        <v>#REF!</v>
      </c>
      <c r="J24" s="167" t="e">
        <f t="shared" si="1"/>
        <v>#REF!</v>
      </c>
    </row>
    <row r="27" spans="1:12" s="199" customFormat="1" ht="18.75" x14ac:dyDescent="0.3">
      <c r="A27" s="199" t="s">
        <v>215</v>
      </c>
    </row>
    <row r="28" spans="1:12" s="202" customFormat="1" ht="43.5" customHeight="1" x14ac:dyDescent="0.35">
      <c r="A28" s="203" t="s">
        <v>218</v>
      </c>
    </row>
    <row r="29" spans="1:12" ht="15" x14ac:dyDescent="0.25">
      <c r="A29" s="68"/>
      <c r="B29" s="166"/>
      <c r="C29" s="68"/>
      <c r="D29" s="68"/>
      <c r="E29" s="68"/>
      <c r="F29" s="68"/>
      <c r="G29" s="68"/>
      <c r="H29" s="68"/>
      <c r="I29" s="68"/>
      <c r="J29" s="68"/>
      <c r="K29" s="68"/>
      <c r="L29" s="68"/>
    </row>
    <row r="30" spans="1:12" ht="15" customHeight="1" x14ac:dyDescent="0.25">
      <c r="A30" s="117" t="s">
        <v>172</v>
      </c>
      <c r="B30" s="117"/>
      <c r="C30" s="117"/>
      <c r="D30" s="117"/>
      <c r="E30" s="117"/>
      <c r="F30" s="68"/>
      <c r="G30" s="117" t="s">
        <v>170</v>
      </c>
      <c r="H30" s="166"/>
      <c r="I30" s="68"/>
      <c r="J30" s="68"/>
      <c r="K30" s="68"/>
    </row>
    <row r="31" spans="1:12" x14ac:dyDescent="0.35">
      <c r="A31" s="117"/>
      <c r="B31" s="117" t="s">
        <v>194</v>
      </c>
      <c r="C31" s="117" t="s">
        <v>195</v>
      </c>
      <c r="D31" s="117" t="s">
        <v>106</v>
      </c>
      <c r="E31" s="117" t="s">
        <v>103</v>
      </c>
      <c r="F31" s="166"/>
      <c r="G31" s="120"/>
      <c r="H31" s="117" t="s">
        <v>194</v>
      </c>
      <c r="I31" s="117" t="s">
        <v>195</v>
      </c>
      <c r="J31" s="117" t="s">
        <v>106</v>
      </c>
      <c r="K31" s="117" t="s">
        <v>103</v>
      </c>
    </row>
    <row r="32" spans="1:12" ht="15" x14ac:dyDescent="0.25">
      <c r="A32" s="121" t="s">
        <v>133</v>
      </c>
      <c r="B32" s="122">
        <f>Data!J92</f>
        <v>0</v>
      </c>
      <c r="C32" s="122">
        <f>Data!K92</f>
        <v>0</v>
      </c>
      <c r="D32" s="123">
        <f>Data!L92</f>
        <v>0</v>
      </c>
      <c r="E32" s="122">
        <f>Data!M92</f>
        <v>0</v>
      </c>
      <c r="F32" s="166"/>
      <c r="G32" s="121" t="s">
        <v>148</v>
      </c>
      <c r="H32" s="122">
        <f>Data!J67</f>
        <v>0</v>
      </c>
      <c r="I32" s="122">
        <f>Data!K67</f>
        <v>0</v>
      </c>
      <c r="J32" s="123">
        <f>Data!L67</f>
        <v>0</v>
      </c>
      <c r="K32" s="122">
        <f>Data!M67</f>
        <v>0</v>
      </c>
    </row>
    <row r="33" spans="1:11" ht="15" x14ac:dyDescent="0.25">
      <c r="A33" s="121" t="s">
        <v>159</v>
      </c>
      <c r="B33" s="122">
        <f>Data!J91</f>
        <v>0</v>
      </c>
      <c r="C33" s="122">
        <f>Data!K91</f>
        <v>0</v>
      </c>
      <c r="D33" s="123">
        <f>Data!L91</f>
        <v>0</v>
      </c>
      <c r="E33" s="122">
        <f>Data!M91</f>
        <v>0</v>
      </c>
      <c r="F33" s="60"/>
      <c r="G33" s="121" t="s">
        <v>142</v>
      </c>
      <c r="H33" s="122">
        <f>Data!J66</f>
        <v>0</v>
      </c>
      <c r="I33" s="122">
        <f>Data!K66</f>
        <v>0</v>
      </c>
      <c r="J33" s="123">
        <f>Data!L66</f>
        <v>0</v>
      </c>
      <c r="K33" s="122">
        <f>Data!M66</f>
        <v>0</v>
      </c>
    </row>
    <row r="34" spans="1:11" ht="15" x14ac:dyDescent="0.25">
      <c r="A34" s="121" t="s">
        <v>148</v>
      </c>
      <c r="B34" s="122">
        <f>Data!J93</f>
        <v>0</v>
      </c>
      <c r="C34" s="122">
        <f>Data!K92</f>
        <v>0</v>
      </c>
      <c r="D34" s="123">
        <f>Data!L93</f>
        <v>0</v>
      </c>
      <c r="E34" s="122">
        <f>Data!M93</f>
        <v>0</v>
      </c>
      <c r="F34" s="60"/>
      <c r="G34" s="121" t="s">
        <v>130</v>
      </c>
      <c r="H34" s="122">
        <f>Data!J60</f>
        <v>0</v>
      </c>
      <c r="I34" s="122">
        <f>Data!K60</f>
        <v>0</v>
      </c>
      <c r="J34" s="123">
        <f>Data!L60</f>
        <v>0</v>
      </c>
      <c r="K34" s="122">
        <f>Data!M60</f>
        <v>0</v>
      </c>
    </row>
    <row r="35" spans="1:11" ht="15" x14ac:dyDescent="0.25">
      <c r="A35" s="121" t="s">
        <v>160</v>
      </c>
      <c r="B35" s="122">
        <f>Data!J95</f>
        <v>0</v>
      </c>
      <c r="C35" s="122">
        <f>Data!K93</f>
        <v>0</v>
      </c>
      <c r="D35" s="123">
        <f>Data!L95</f>
        <v>0</v>
      </c>
      <c r="E35" s="122">
        <f>Data!M95</f>
        <v>0</v>
      </c>
      <c r="F35" s="166"/>
      <c r="G35" s="121" t="s">
        <v>145</v>
      </c>
      <c r="H35" s="122">
        <f>Data!J71</f>
        <v>0</v>
      </c>
      <c r="I35" s="122">
        <f>Data!K71</f>
        <v>0</v>
      </c>
      <c r="J35" s="123">
        <f>Data!L71</f>
        <v>0</v>
      </c>
      <c r="K35" s="122">
        <f>Data!M71</f>
        <v>0</v>
      </c>
    </row>
    <row r="36" spans="1:11" ht="15" x14ac:dyDescent="0.25">
      <c r="A36" s="121" t="s">
        <v>150</v>
      </c>
      <c r="B36" s="122">
        <f>Data!J96</f>
        <v>0</v>
      </c>
      <c r="C36" s="122">
        <f>Data!K94</f>
        <v>0</v>
      </c>
      <c r="D36" s="123">
        <f>Data!L96</f>
        <v>0</v>
      </c>
      <c r="E36" s="122">
        <f>Data!M96</f>
        <v>0</v>
      </c>
      <c r="F36" s="166"/>
      <c r="G36" s="121" t="s">
        <v>152</v>
      </c>
      <c r="H36" s="122">
        <f>Data!J76</f>
        <v>0</v>
      </c>
      <c r="I36" s="122">
        <f>Data!K76</f>
        <v>0</v>
      </c>
      <c r="J36" s="123">
        <f>Data!L76</f>
        <v>0</v>
      </c>
      <c r="K36" s="122">
        <f>Data!M76</f>
        <v>0</v>
      </c>
    </row>
    <row r="37" spans="1:11" ht="15" x14ac:dyDescent="0.25">
      <c r="A37" s="121" t="s">
        <v>157</v>
      </c>
      <c r="B37" s="122">
        <f>Data!J89</f>
        <v>0</v>
      </c>
      <c r="C37" s="122">
        <f>Data!K95</f>
        <v>0</v>
      </c>
      <c r="D37" s="123">
        <f>Data!L89</f>
        <v>0</v>
      </c>
      <c r="E37" s="122">
        <f>Data!M89</f>
        <v>0</v>
      </c>
      <c r="F37" s="60"/>
      <c r="G37" s="121" t="s">
        <v>138</v>
      </c>
      <c r="H37" s="122">
        <f>Data!J75</f>
        <v>0</v>
      </c>
      <c r="I37" s="122">
        <f>Data!K75</f>
        <v>0</v>
      </c>
      <c r="J37" s="123">
        <f>Data!L75</f>
        <v>0</v>
      </c>
      <c r="K37" s="122">
        <f>Data!M75</f>
        <v>0</v>
      </c>
    </row>
    <row r="38" spans="1:11" ht="15" x14ac:dyDescent="0.25">
      <c r="A38" s="121" t="s">
        <v>137</v>
      </c>
      <c r="B38" s="122">
        <f>Data!J100</f>
        <v>0</v>
      </c>
      <c r="C38" s="122">
        <f>Data!K96</f>
        <v>0</v>
      </c>
      <c r="D38" s="123">
        <f>Data!L100</f>
        <v>0</v>
      </c>
      <c r="E38" s="122">
        <f>Data!M100</f>
        <v>0</v>
      </c>
      <c r="F38" s="60"/>
      <c r="G38" s="121" t="s">
        <v>147</v>
      </c>
      <c r="H38" s="122">
        <f>Data!J64</f>
        <v>0</v>
      </c>
      <c r="I38" s="122">
        <f>Data!K64</f>
        <v>0</v>
      </c>
      <c r="J38" s="123">
        <f>Data!L64</f>
        <v>0</v>
      </c>
      <c r="K38" s="122">
        <f>Data!M64</f>
        <v>0</v>
      </c>
    </row>
    <row r="39" spans="1:11" x14ac:dyDescent="0.35">
      <c r="A39" s="121" t="s">
        <v>139</v>
      </c>
      <c r="B39" s="122">
        <f>Data!J103</f>
        <v>0</v>
      </c>
      <c r="C39" s="122">
        <f>Data!K97</f>
        <v>0</v>
      </c>
      <c r="D39" s="123">
        <f>Data!L103</f>
        <v>0</v>
      </c>
      <c r="E39" s="122">
        <f>Data!M103</f>
        <v>0</v>
      </c>
      <c r="F39" s="166"/>
      <c r="G39" s="121" t="s">
        <v>150</v>
      </c>
      <c r="H39" s="122">
        <f>Data!J70</f>
        <v>0</v>
      </c>
      <c r="I39" s="122">
        <f>Data!K70</f>
        <v>0</v>
      </c>
      <c r="J39" s="123">
        <f>Data!L70</f>
        <v>0</v>
      </c>
      <c r="K39" s="122">
        <f>Data!M70</f>
        <v>0</v>
      </c>
    </row>
    <row r="40" spans="1:11" x14ac:dyDescent="0.35">
      <c r="A40" s="121" t="s">
        <v>141</v>
      </c>
      <c r="B40" s="122">
        <f>Data!J98</f>
        <v>0</v>
      </c>
      <c r="C40" s="122">
        <f>Data!K98</f>
        <v>0</v>
      </c>
      <c r="D40" s="123">
        <f>Data!L98</f>
        <v>0</v>
      </c>
      <c r="E40" s="122">
        <f>Data!M98</f>
        <v>0</v>
      </c>
      <c r="F40" s="166"/>
      <c r="G40" s="121" t="s">
        <v>132</v>
      </c>
      <c r="H40" s="122">
        <f>Data!J63</f>
        <v>0</v>
      </c>
      <c r="I40" s="122">
        <f>Data!K63</f>
        <v>0</v>
      </c>
      <c r="J40" s="123">
        <f>Data!L63</f>
        <v>0</v>
      </c>
      <c r="K40" s="122">
        <f>Data!M63</f>
        <v>0</v>
      </c>
    </row>
    <row r="41" spans="1:11" x14ac:dyDescent="0.35">
      <c r="A41" s="121" t="s">
        <v>138</v>
      </c>
      <c r="B41" s="122">
        <f>Data!J101</f>
        <v>0</v>
      </c>
      <c r="C41" s="122">
        <f>Data!K99</f>
        <v>0</v>
      </c>
      <c r="D41" s="123">
        <f>Data!L101</f>
        <v>0</v>
      </c>
      <c r="E41" s="122">
        <f>Data!M101</f>
        <v>0</v>
      </c>
      <c r="F41" s="166"/>
      <c r="G41" s="121" t="s">
        <v>151</v>
      </c>
      <c r="H41" s="122">
        <f>Data!J73</f>
        <v>0</v>
      </c>
      <c r="I41" s="122">
        <f>Data!K73</f>
        <v>0</v>
      </c>
      <c r="J41" s="123">
        <f>Data!L73</f>
        <v>0</v>
      </c>
      <c r="K41" s="122">
        <f>Data!M73</f>
        <v>0</v>
      </c>
    </row>
    <row r="42" spans="1:11" x14ac:dyDescent="0.35">
      <c r="A42" s="121" t="s">
        <v>156</v>
      </c>
      <c r="B42" s="122">
        <f>Data!J88</f>
        <v>0</v>
      </c>
      <c r="C42" s="122">
        <f>Data!K100</f>
        <v>0</v>
      </c>
      <c r="D42" s="123">
        <f>Data!L88</f>
        <v>0</v>
      </c>
      <c r="E42" s="122">
        <f>Data!M88</f>
        <v>0</v>
      </c>
      <c r="F42" s="166"/>
      <c r="G42" s="121" t="s">
        <v>149</v>
      </c>
      <c r="H42" s="122">
        <f>Data!J68</f>
        <v>0</v>
      </c>
      <c r="I42" s="122">
        <f>Data!K68</f>
        <v>0</v>
      </c>
      <c r="J42" s="123">
        <f>Data!L68</f>
        <v>0</v>
      </c>
      <c r="K42" s="122">
        <f>Data!M68</f>
        <v>0</v>
      </c>
    </row>
    <row r="43" spans="1:11" x14ac:dyDescent="0.35">
      <c r="A43" s="121" t="s">
        <v>143</v>
      </c>
      <c r="B43" s="122">
        <f>Data!J94</f>
        <v>0</v>
      </c>
      <c r="C43" s="122">
        <f>Data!K101</f>
        <v>0</v>
      </c>
      <c r="D43" s="123">
        <f>Data!L94</f>
        <v>0</v>
      </c>
      <c r="E43" s="122">
        <f>Data!M94</f>
        <v>0</v>
      </c>
      <c r="F43" s="166"/>
      <c r="G43" s="121" t="s">
        <v>131</v>
      </c>
      <c r="H43" s="122">
        <f>Data!J69</f>
        <v>0</v>
      </c>
      <c r="I43" s="122">
        <f>Data!K69</f>
        <v>0</v>
      </c>
      <c r="J43" s="123">
        <f>Data!L69</f>
        <v>0</v>
      </c>
      <c r="K43" s="122">
        <f>Data!M69</f>
        <v>0</v>
      </c>
    </row>
    <row r="44" spans="1:11" x14ac:dyDescent="0.35">
      <c r="A44" s="121" t="s">
        <v>154</v>
      </c>
      <c r="B44" s="122">
        <f>Data!J85</f>
        <v>0</v>
      </c>
      <c r="C44" s="122">
        <f>Data!K102</f>
        <v>0</v>
      </c>
      <c r="D44" s="123">
        <f>Data!L85</f>
        <v>0</v>
      </c>
      <c r="E44" s="122">
        <f>Data!M85</f>
        <v>0</v>
      </c>
      <c r="F44" s="166"/>
      <c r="G44" s="121" t="s">
        <v>134</v>
      </c>
      <c r="H44" s="122">
        <f>Data!J62</f>
        <v>0</v>
      </c>
      <c r="I44" s="122">
        <f>Data!K62</f>
        <v>0</v>
      </c>
      <c r="J44" s="123">
        <f>Data!L62</f>
        <v>0</v>
      </c>
      <c r="K44" s="122">
        <f>Data!M62</f>
        <v>0</v>
      </c>
    </row>
    <row r="45" spans="1:11" x14ac:dyDescent="0.35">
      <c r="A45" s="121" t="s">
        <v>155</v>
      </c>
      <c r="B45" s="122">
        <f>Data!J87</f>
        <v>0</v>
      </c>
      <c r="C45" s="122">
        <f>Data!K103</f>
        <v>0</v>
      </c>
      <c r="D45" s="123">
        <f>Data!L87</f>
        <v>0</v>
      </c>
      <c r="E45" s="122">
        <f>Data!M87</f>
        <v>0</v>
      </c>
      <c r="F45" s="166"/>
      <c r="G45" s="121" t="s">
        <v>141</v>
      </c>
      <c r="H45" s="122">
        <f>Data!J72</f>
        <v>0</v>
      </c>
      <c r="I45" s="122">
        <f>Data!K72</f>
        <v>0</v>
      </c>
      <c r="J45" s="123">
        <f>Data!L72</f>
        <v>0</v>
      </c>
      <c r="K45" s="122">
        <f>Data!M72</f>
        <v>0</v>
      </c>
    </row>
    <row r="46" spans="1:11" x14ac:dyDescent="0.35">
      <c r="A46" s="121" t="s">
        <v>158</v>
      </c>
      <c r="B46" s="122">
        <f>Data!J90</f>
        <v>0</v>
      </c>
      <c r="C46" s="122">
        <f>Data!K104</f>
        <v>0</v>
      </c>
      <c r="D46" s="123">
        <f>Data!L90</f>
        <v>0</v>
      </c>
      <c r="E46" s="122">
        <f>Data!M90</f>
        <v>0</v>
      </c>
      <c r="F46" s="166"/>
      <c r="G46" s="121" t="s">
        <v>135</v>
      </c>
      <c r="H46" s="122">
        <f>Data!J65</f>
        <v>0</v>
      </c>
      <c r="I46" s="122">
        <f>Data!K65</f>
        <v>0</v>
      </c>
      <c r="J46" s="123">
        <f>Data!L65</f>
        <v>0</v>
      </c>
      <c r="K46" s="122">
        <f>Data!M65</f>
        <v>0</v>
      </c>
    </row>
    <row r="47" spans="1:11" x14ac:dyDescent="0.35">
      <c r="A47" s="121" t="s">
        <v>152</v>
      </c>
      <c r="B47" s="122">
        <f>Data!J102</f>
        <v>0</v>
      </c>
      <c r="C47" s="122">
        <f>Data!K102</f>
        <v>0</v>
      </c>
      <c r="D47" s="123">
        <f>Data!L102</f>
        <v>0</v>
      </c>
      <c r="E47" s="122">
        <f>Data!M102</f>
        <v>0</v>
      </c>
      <c r="F47" s="166"/>
      <c r="G47" s="121" t="s">
        <v>153</v>
      </c>
      <c r="H47" s="122">
        <f>Data!J77</f>
        <v>0</v>
      </c>
      <c r="I47" s="122">
        <f>Data!K77</f>
        <v>0</v>
      </c>
      <c r="J47" s="123">
        <v>18.019047619047601</v>
      </c>
      <c r="K47" s="122">
        <f>Data!M77</f>
        <v>0</v>
      </c>
    </row>
    <row r="48" spans="1:11" x14ac:dyDescent="0.35">
      <c r="A48" s="121" t="s">
        <v>144</v>
      </c>
      <c r="B48" s="122">
        <f>Data!J86</f>
        <v>0</v>
      </c>
      <c r="C48" s="122">
        <f>Data!K86</f>
        <v>0</v>
      </c>
      <c r="D48" s="123">
        <f>Data!L86</f>
        <v>0</v>
      </c>
      <c r="E48" s="122">
        <f>Data!M86</f>
        <v>0</v>
      </c>
      <c r="F48" s="166"/>
      <c r="G48" s="121" t="s">
        <v>136</v>
      </c>
      <c r="H48" s="122">
        <f>Data!J61</f>
        <v>0</v>
      </c>
      <c r="I48" s="122">
        <f>Data!K61</f>
        <v>0</v>
      </c>
      <c r="J48" s="123">
        <f>Data!L61</f>
        <v>0</v>
      </c>
      <c r="K48" s="122">
        <f>Data!M61</f>
        <v>0</v>
      </c>
    </row>
    <row r="49" spans="1:11" x14ac:dyDescent="0.35">
      <c r="A49" s="121" t="s">
        <v>145</v>
      </c>
      <c r="B49" s="122">
        <f>Data!J97</f>
        <v>0</v>
      </c>
      <c r="C49" s="122">
        <f>Data!K97</f>
        <v>0</v>
      </c>
      <c r="D49" s="123">
        <f>Data!L97</f>
        <v>0</v>
      </c>
      <c r="E49" s="122">
        <f>Data!M97</f>
        <v>0</v>
      </c>
      <c r="F49" s="60"/>
      <c r="G49" s="121" t="s">
        <v>137</v>
      </c>
      <c r="H49" s="122">
        <f>Data!J74</f>
        <v>0</v>
      </c>
      <c r="I49" s="122">
        <f>Data!K74</f>
        <v>0</v>
      </c>
      <c r="J49" s="123">
        <f>Data!L74</f>
        <v>0</v>
      </c>
      <c r="K49" s="122">
        <f>Data!M74</f>
        <v>0</v>
      </c>
    </row>
    <row r="50" spans="1:11" x14ac:dyDescent="0.35">
      <c r="A50" s="121" t="s">
        <v>161</v>
      </c>
      <c r="B50" s="122">
        <f>Data!J99</f>
        <v>0</v>
      </c>
      <c r="C50" s="122">
        <f>Data!K99</f>
        <v>0</v>
      </c>
      <c r="D50" s="123">
        <f>Data!L99</f>
        <v>0</v>
      </c>
      <c r="E50" s="122">
        <f>Data!M99</f>
        <v>0</v>
      </c>
    </row>
    <row r="51" spans="1:11" s="64" customFormat="1" x14ac:dyDescent="0.35">
      <c r="A51" s="124"/>
      <c r="B51" s="86"/>
      <c r="C51" s="86"/>
      <c r="D51" s="125"/>
      <c r="E51" s="86"/>
    </row>
    <row r="52" spans="1:11" x14ac:dyDescent="0.35">
      <c r="A52" s="121" t="s">
        <v>173</v>
      </c>
      <c r="G52" s="117" t="s">
        <v>171</v>
      </c>
      <c r="H52" s="166"/>
      <c r="I52" s="68"/>
      <c r="J52" s="68"/>
      <c r="K52" s="68"/>
    </row>
    <row r="53" spans="1:11" x14ac:dyDescent="0.35">
      <c r="A53" s="117"/>
      <c r="B53" s="117" t="s">
        <v>194</v>
      </c>
      <c r="C53" s="117" t="s">
        <v>195</v>
      </c>
      <c r="D53" s="117" t="s">
        <v>106</v>
      </c>
      <c r="E53" s="117" t="s">
        <v>103</v>
      </c>
      <c r="G53" s="120"/>
      <c r="H53" s="117" t="s">
        <v>194</v>
      </c>
      <c r="I53" s="117" t="s">
        <v>195</v>
      </c>
      <c r="J53" s="117" t="s">
        <v>106</v>
      </c>
      <c r="K53" s="117" t="s">
        <v>103</v>
      </c>
    </row>
    <row r="54" spans="1:11" x14ac:dyDescent="0.35">
      <c r="A54" s="121" t="s">
        <v>157</v>
      </c>
      <c r="B54" s="118">
        <f>Data!P36</f>
        <v>0</v>
      </c>
      <c r="C54" s="118">
        <f>Data!Q36</f>
        <v>0</v>
      </c>
      <c r="D54" s="118">
        <f>Data!R36</f>
        <v>0</v>
      </c>
      <c r="E54" s="118">
        <f>Data!S36</f>
        <v>0</v>
      </c>
      <c r="G54" s="121" t="s">
        <v>147</v>
      </c>
      <c r="H54" s="122">
        <f>Data!P11</f>
        <v>0</v>
      </c>
      <c r="I54" s="122">
        <f>Data!Q11</f>
        <v>0</v>
      </c>
      <c r="J54" s="122">
        <f>Data!R11</f>
        <v>0</v>
      </c>
      <c r="K54" s="122">
        <f>Data!S11</f>
        <v>0</v>
      </c>
    </row>
    <row r="55" spans="1:11" x14ac:dyDescent="0.35">
      <c r="A55" s="121" t="s">
        <v>148</v>
      </c>
      <c r="B55" s="118">
        <f>Data!P40</f>
        <v>0</v>
      </c>
      <c r="C55" s="118">
        <f>Data!Q40</f>
        <v>0</v>
      </c>
      <c r="D55" s="118">
        <f>Data!R40</f>
        <v>0</v>
      </c>
      <c r="E55" s="118">
        <f>Data!S40</f>
        <v>0</v>
      </c>
      <c r="G55" s="121" t="s">
        <v>149</v>
      </c>
      <c r="H55" s="122">
        <f>Data!P15</f>
        <v>0</v>
      </c>
      <c r="I55" s="122">
        <f>Data!Q15</f>
        <v>0</v>
      </c>
      <c r="J55" s="122">
        <f>Data!R15</f>
        <v>0</v>
      </c>
      <c r="K55" s="122">
        <f>Data!S15</f>
        <v>0</v>
      </c>
    </row>
    <row r="56" spans="1:11" x14ac:dyDescent="0.35">
      <c r="A56" s="121" t="s">
        <v>138</v>
      </c>
      <c r="B56" s="118">
        <f>Data!P48</f>
        <v>0</v>
      </c>
      <c r="C56" s="118">
        <f>Data!Q48</f>
        <v>0</v>
      </c>
      <c r="D56" s="118">
        <f>Data!R48</f>
        <v>0</v>
      </c>
      <c r="E56" s="118">
        <f>Data!S48</f>
        <v>0</v>
      </c>
      <c r="G56" s="121" t="s">
        <v>130</v>
      </c>
      <c r="H56" s="122">
        <f>Data!P7</f>
        <v>0</v>
      </c>
      <c r="I56" s="122">
        <f>Data!Q7</f>
        <v>0</v>
      </c>
      <c r="J56" s="122">
        <f>Data!R7</f>
        <v>0</v>
      </c>
      <c r="K56" s="122">
        <f>Data!S7</f>
        <v>0</v>
      </c>
    </row>
    <row r="57" spans="1:11" x14ac:dyDescent="0.35">
      <c r="A57" s="121" t="s">
        <v>154</v>
      </c>
      <c r="B57" s="118">
        <f>Data!P32</f>
        <v>0</v>
      </c>
      <c r="C57" s="118">
        <f>Data!Q32</f>
        <v>0</v>
      </c>
      <c r="D57" s="118">
        <f>Data!R32</f>
        <v>0</v>
      </c>
      <c r="E57" s="118">
        <f>Data!S32</f>
        <v>0</v>
      </c>
      <c r="G57" s="121" t="s">
        <v>145</v>
      </c>
      <c r="H57" s="122">
        <f>Data!P18</f>
        <v>0</v>
      </c>
      <c r="I57" s="122">
        <f>Data!Q18</f>
        <v>0</v>
      </c>
      <c r="J57" s="122">
        <f>Data!R18</f>
        <v>0</v>
      </c>
      <c r="K57" s="122">
        <f>Data!S18</f>
        <v>0</v>
      </c>
    </row>
    <row r="58" spans="1:11" x14ac:dyDescent="0.35">
      <c r="A58" s="121" t="s">
        <v>150</v>
      </c>
      <c r="B58" s="118">
        <f>Data!P43</f>
        <v>0</v>
      </c>
      <c r="C58" s="118">
        <f>Data!Q43</f>
        <v>0</v>
      </c>
      <c r="D58" s="118">
        <f>Data!R43</f>
        <v>0</v>
      </c>
      <c r="E58" s="118">
        <f>Data!S43</f>
        <v>0</v>
      </c>
      <c r="G58" s="121" t="s">
        <v>132</v>
      </c>
      <c r="H58" s="122">
        <f>Data!P10</f>
        <v>0</v>
      </c>
      <c r="I58" s="122">
        <f>Data!Q10</f>
        <v>0</v>
      </c>
      <c r="J58" s="122">
        <f>Data!R10</f>
        <v>0</v>
      </c>
      <c r="K58" s="122">
        <f>Data!S10</f>
        <v>0</v>
      </c>
    </row>
    <row r="59" spans="1:11" x14ac:dyDescent="0.35">
      <c r="A59" s="121" t="s">
        <v>156</v>
      </c>
      <c r="B59" s="118">
        <f>Data!P35</f>
        <v>0</v>
      </c>
      <c r="C59" s="118">
        <f>Data!Q35</f>
        <v>0</v>
      </c>
      <c r="D59" s="118">
        <f>Data!R35</f>
        <v>0</v>
      </c>
      <c r="E59" s="118">
        <f>Data!S35</f>
        <v>0</v>
      </c>
      <c r="G59" s="121" t="s">
        <v>152</v>
      </c>
      <c r="H59" s="122">
        <f>Data!P23</f>
        <v>0</v>
      </c>
      <c r="I59" s="122">
        <f>Data!Q23</f>
        <v>0</v>
      </c>
      <c r="J59" s="122">
        <f>Data!R23</f>
        <v>0</v>
      </c>
      <c r="K59" s="122">
        <f>Data!S23</f>
        <v>0</v>
      </c>
    </row>
    <row r="60" spans="1:11" x14ac:dyDescent="0.35">
      <c r="A60" s="121" t="s">
        <v>159</v>
      </c>
      <c r="B60" s="118">
        <f>Data!P38</f>
        <v>0</v>
      </c>
      <c r="C60" s="118">
        <f>Data!Q38</f>
        <v>0</v>
      </c>
      <c r="D60" s="118">
        <f>Data!R38</f>
        <v>0</v>
      </c>
      <c r="E60" s="118">
        <f>Data!S38</f>
        <v>0</v>
      </c>
      <c r="G60" s="121" t="s">
        <v>142</v>
      </c>
      <c r="H60" s="122">
        <f>Data!P13</f>
        <v>0</v>
      </c>
      <c r="I60" s="122">
        <f>Data!Q13</f>
        <v>0</v>
      </c>
      <c r="J60" s="122">
        <f>Data!R13</f>
        <v>0</v>
      </c>
      <c r="K60" s="122">
        <f>Data!S13</f>
        <v>0</v>
      </c>
    </row>
    <row r="61" spans="1:11" x14ac:dyDescent="0.35">
      <c r="A61" s="121" t="s">
        <v>144</v>
      </c>
      <c r="B61" s="118">
        <f>Data!P33</f>
        <v>0</v>
      </c>
      <c r="C61" s="118">
        <f>Data!Q33</f>
        <v>0</v>
      </c>
      <c r="D61" s="118">
        <f>Data!R33</f>
        <v>0</v>
      </c>
      <c r="E61" s="118">
        <f>Data!S33</f>
        <v>0</v>
      </c>
      <c r="G61" s="121" t="s">
        <v>136</v>
      </c>
      <c r="H61" s="122">
        <f>Data!P8</f>
        <v>0</v>
      </c>
      <c r="I61" s="122">
        <f>Data!Q8</f>
        <v>0</v>
      </c>
      <c r="J61" s="122">
        <f>Data!R8</f>
        <v>0</v>
      </c>
      <c r="K61" s="122">
        <f>Data!S8</f>
        <v>0</v>
      </c>
    </row>
    <row r="62" spans="1:11" x14ac:dyDescent="0.35">
      <c r="A62" s="121" t="s">
        <v>145</v>
      </c>
      <c r="B62" s="118">
        <f>Data!P44</f>
        <v>0</v>
      </c>
      <c r="C62" s="118">
        <f>Data!Q44</f>
        <v>0</v>
      </c>
      <c r="D62" s="118">
        <f>Data!R44</f>
        <v>0</v>
      </c>
      <c r="E62" s="118">
        <f>Data!S44</f>
        <v>0</v>
      </c>
      <c r="G62" s="121" t="s">
        <v>141</v>
      </c>
      <c r="H62" s="122">
        <f>Data!P19</f>
        <v>0</v>
      </c>
      <c r="I62" s="122">
        <f>Data!Q19</f>
        <v>0</v>
      </c>
      <c r="J62" s="122">
        <f>Data!R19</f>
        <v>0</v>
      </c>
      <c r="K62" s="122">
        <f>Data!S19</f>
        <v>0</v>
      </c>
    </row>
    <row r="63" spans="1:11" x14ac:dyDescent="0.35">
      <c r="A63" s="121" t="s">
        <v>161</v>
      </c>
      <c r="B63" s="118">
        <f>Data!P46</f>
        <v>0</v>
      </c>
      <c r="C63" s="118">
        <f>Data!Q46</f>
        <v>0</v>
      </c>
      <c r="D63" s="118">
        <f>Data!R46</f>
        <v>0</v>
      </c>
      <c r="E63" s="118">
        <f>Data!S46</f>
        <v>0</v>
      </c>
      <c r="G63" s="121" t="s">
        <v>137</v>
      </c>
      <c r="H63" s="122">
        <f>Data!P21</f>
        <v>0</v>
      </c>
      <c r="I63" s="122">
        <f>Data!Q21</f>
        <v>0</v>
      </c>
      <c r="J63" s="122">
        <f>Data!R21</f>
        <v>0</v>
      </c>
      <c r="K63" s="122">
        <f>Data!S21</f>
        <v>0</v>
      </c>
    </row>
    <row r="64" spans="1:11" x14ac:dyDescent="0.35">
      <c r="A64" s="121" t="s">
        <v>137</v>
      </c>
      <c r="B64" s="118">
        <f>Data!P47</f>
        <v>0</v>
      </c>
      <c r="C64" s="118">
        <f>Data!Q47</f>
        <v>0</v>
      </c>
      <c r="D64" s="118">
        <f>Data!R47</f>
        <v>0</v>
      </c>
      <c r="E64" s="118">
        <f>Data!S47</f>
        <v>0</v>
      </c>
      <c r="G64" s="121" t="s">
        <v>138</v>
      </c>
      <c r="H64" s="122">
        <f>Data!P22</f>
        <v>0</v>
      </c>
      <c r="I64" s="122">
        <f>Data!Q22</f>
        <v>0</v>
      </c>
      <c r="J64" s="122">
        <f>Data!R22</f>
        <v>0</v>
      </c>
      <c r="K64" s="122">
        <f>Data!S22</f>
        <v>0</v>
      </c>
    </row>
    <row r="65" spans="1:11" x14ac:dyDescent="0.35">
      <c r="A65" s="121" t="s">
        <v>152</v>
      </c>
      <c r="B65" s="118">
        <f>Data!P49</f>
        <v>0</v>
      </c>
      <c r="C65" s="118">
        <f>Data!Q49</f>
        <v>0</v>
      </c>
      <c r="D65" s="118">
        <f>Data!R49</f>
        <v>0</v>
      </c>
      <c r="E65" s="118">
        <f>Data!S49</f>
        <v>0</v>
      </c>
      <c r="G65" s="121" t="s">
        <v>153</v>
      </c>
      <c r="H65" s="122">
        <f>Data!P24</f>
        <v>0</v>
      </c>
      <c r="I65" s="122">
        <f>Data!Q24</f>
        <v>0</v>
      </c>
      <c r="J65" s="122">
        <f>Data!R24</f>
        <v>0</v>
      </c>
      <c r="K65" s="122">
        <f>Data!S24</f>
        <v>0</v>
      </c>
    </row>
    <row r="66" spans="1:11" x14ac:dyDescent="0.35">
      <c r="A66" s="121" t="s">
        <v>141</v>
      </c>
      <c r="B66" s="118">
        <f>Data!P45</f>
        <v>0</v>
      </c>
      <c r="C66" s="118">
        <f>Data!Q45</f>
        <v>0</v>
      </c>
      <c r="D66" s="118">
        <f>Data!R45</f>
        <v>0</v>
      </c>
      <c r="E66" s="118">
        <f>Data!S45</f>
        <v>0</v>
      </c>
      <c r="G66" s="121" t="s">
        <v>151</v>
      </c>
      <c r="H66" s="122">
        <f>Data!P20</f>
        <v>0</v>
      </c>
      <c r="I66" s="122">
        <f>Data!Q20</f>
        <v>0</v>
      </c>
      <c r="J66" s="122">
        <f>Data!R20</f>
        <v>0</v>
      </c>
      <c r="K66" s="122">
        <f>Data!S20</f>
        <v>0</v>
      </c>
    </row>
    <row r="67" spans="1:11" x14ac:dyDescent="0.35">
      <c r="A67" s="121" t="s">
        <v>158</v>
      </c>
      <c r="B67" s="118">
        <f>Data!P37</f>
        <v>0</v>
      </c>
      <c r="C67" s="118">
        <f>Data!Q37</f>
        <v>0</v>
      </c>
      <c r="D67" s="118">
        <f>Data!R37</f>
        <v>0</v>
      </c>
      <c r="E67" s="118">
        <f>Data!S37</f>
        <v>0</v>
      </c>
      <c r="G67" s="121" t="s">
        <v>135</v>
      </c>
      <c r="H67" s="122">
        <f>Data!P12</f>
        <v>0</v>
      </c>
      <c r="I67" s="122">
        <f>Data!Q12</f>
        <v>0</v>
      </c>
      <c r="J67" s="122">
        <f>Data!R12</f>
        <v>0</v>
      </c>
      <c r="K67" s="122">
        <f>Data!S12</f>
        <v>0</v>
      </c>
    </row>
    <row r="68" spans="1:11" x14ac:dyDescent="0.35">
      <c r="A68" s="121" t="s">
        <v>143</v>
      </c>
      <c r="B68" s="118">
        <f>Data!P41</f>
        <v>0</v>
      </c>
      <c r="C68" s="118">
        <f>Data!Q41</f>
        <v>0</v>
      </c>
      <c r="D68" s="118">
        <f>Data!R41</f>
        <v>0</v>
      </c>
      <c r="E68" s="118">
        <f>Data!S41</f>
        <v>0</v>
      </c>
      <c r="G68" s="121" t="s">
        <v>131</v>
      </c>
      <c r="H68" s="122">
        <f>Data!P16</f>
        <v>0</v>
      </c>
      <c r="I68" s="122">
        <f>Data!Q16</f>
        <v>0</v>
      </c>
      <c r="J68" s="122">
        <f>Data!R16</f>
        <v>0</v>
      </c>
      <c r="K68" s="122">
        <f>Data!S16</f>
        <v>0</v>
      </c>
    </row>
    <row r="69" spans="1:11" x14ac:dyDescent="0.35">
      <c r="A69" s="121" t="s">
        <v>133</v>
      </c>
      <c r="B69" s="118">
        <f>Data!P39</f>
        <v>0</v>
      </c>
      <c r="C69" s="118">
        <f>Data!Q39</f>
        <v>0</v>
      </c>
      <c r="D69" s="118">
        <f>Data!R39</f>
        <v>0</v>
      </c>
      <c r="E69" s="118">
        <f>Data!S39</f>
        <v>0</v>
      </c>
      <c r="G69" s="121" t="s">
        <v>148</v>
      </c>
      <c r="H69" s="122">
        <f>Data!P14</f>
        <v>0</v>
      </c>
      <c r="I69" s="122">
        <f>Data!Q14</f>
        <v>0</v>
      </c>
      <c r="J69" s="122">
        <f>Data!R14</f>
        <v>0</v>
      </c>
      <c r="K69" s="122">
        <f>Data!S14</f>
        <v>0</v>
      </c>
    </row>
    <row r="70" spans="1:11" x14ac:dyDescent="0.35">
      <c r="A70" s="121" t="s">
        <v>160</v>
      </c>
      <c r="B70" s="118">
        <f>Data!P42</f>
        <v>0</v>
      </c>
      <c r="C70" s="118">
        <f>Data!Q42</f>
        <v>0</v>
      </c>
      <c r="D70" s="118">
        <f>Data!R42</f>
        <v>0</v>
      </c>
      <c r="E70" s="118">
        <f>Data!S42</f>
        <v>0</v>
      </c>
      <c r="G70" s="121" t="s">
        <v>150</v>
      </c>
      <c r="H70" s="122">
        <f>Data!P17</f>
        <v>0</v>
      </c>
      <c r="I70" s="122">
        <f>Data!Q17</f>
        <v>0</v>
      </c>
      <c r="J70" s="122">
        <f>Data!R17</f>
        <v>0</v>
      </c>
      <c r="K70" s="122">
        <f>Data!S17</f>
        <v>0</v>
      </c>
    </row>
    <row r="71" spans="1:11" x14ac:dyDescent="0.35">
      <c r="A71" s="121" t="s">
        <v>139</v>
      </c>
      <c r="B71" s="118">
        <f>Data!P50</f>
        <v>0</v>
      </c>
      <c r="C71" s="118">
        <f>Data!Q50</f>
        <v>0</v>
      </c>
      <c r="D71" s="118">
        <f>Data!R50</f>
        <v>0</v>
      </c>
      <c r="E71" s="118">
        <f>Data!S50</f>
        <v>0</v>
      </c>
      <c r="G71" s="121" t="s">
        <v>134</v>
      </c>
      <c r="H71" s="122">
        <f>Data!P9</f>
        <v>0</v>
      </c>
      <c r="I71" s="122">
        <f>Data!Q9</f>
        <v>0</v>
      </c>
      <c r="J71" s="122">
        <f>Data!R9</f>
        <v>0</v>
      </c>
      <c r="K71" s="122">
        <f>Data!S9</f>
        <v>0</v>
      </c>
    </row>
    <row r="72" spans="1:11" x14ac:dyDescent="0.35">
      <c r="A72" s="121" t="s">
        <v>155</v>
      </c>
      <c r="B72" s="118">
        <f>Data!P34</f>
        <v>0</v>
      </c>
      <c r="C72" s="118">
        <f>Data!Q34</f>
        <v>0</v>
      </c>
      <c r="D72" s="118">
        <f>Data!R34</f>
        <v>0</v>
      </c>
      <c r="E72" s="118">
        <f>Data!S34</f>
        <v>0</v>
      </c>
    </row>
    <row r="74" spans="1:11" s="199" customFormat="1" ht="18.5" x14ac:dyDescent="0.45">
      <c r="A74" s="199" t="s">
        <v>216</v>
      </c>
    </row>
    <row r="75" spans="1:11" s="202" customFormat="1" ht="43.5" customHeight="1" x14ac:dyDescent="0.5">
      <c r="A75" s="203" t="s">
        <v>219</v>
      </c>
    </row>
    <row r="76" spans="1:11" x14ac:dyDescent="0.35">
      <c r="A76" s="117" t="s">
        <v>174</v>
      </c>
      <c r="B76" s="117"/>
      <c r="C76" s="64"/>
      <c r="D76" s="117"/>
      <c r="E76" s="117"/>
    </row>
    <row r="77" spans="1:11" x14ac:dyDescent="0.35">
      <c r="A77" s="117"/>
      <c r="B77" s="116" t="str">
        <f>Data!U30</f>
        <v>Local consultant</v>
      </c>
      <c r="C77" s="64"/>
      <c r="D77" s="117"/>
      <c r="E77" s="116" t="str">
        <f>Data!V30</f>
        <v>Visiting consultant</v>
      </c>
      <c r="G77" s="117"/>
      <c r="H77" s="116" t="str">
        <f>Data!U5</f>
        <v>Local consultant</v>
      </c>
      <c r="I77" s="64"/>
      <c r="J77" s="117"/>
      <c r="K77" s="116" t="str">
        <f>Data!V5</f>
        <v>Visiting consultant</v>
      </c>
    </row>
    <row r="78" spans="1:11" x14ac:dyDescent="0.35">
      <c r="A78" s="121" t="s">
        <v>141</v>
      </c>
      <c r="B78" s="127">
        <f>Data!U45</f>
        <v>0</v>
      </c>
      <c r="C78" s="204"/>
      <c r="D78" s="121" t="s">
        <v>155</v>
      </c>
      <c r="E78" s="127">
        <f>Data!V34</f>
        <v>0</v>
      </c>
      <c r="G78" s="121" t="s">
        <v>149</v>
      </c>
      <c r="H78" s="127">
        <f>Data!U15</f>
        <v>0</v>
      </c>
      <c r="I78" s="64"/>
      <c r="J78" s="121" t="s">
        <v>134</v>
      </c>
      <c r="K78" s="127">
        <f>Data!V9</f>
        <v>0</v>
      </c>
    </row>
    <row r="79" spans="1:11" x14ac:dyDescent="0.35">
      <c r="A79" s="121" t="s">
        <v>150</v>
      </c>
      <c r="B79" s="127">
        <f>Data!U43</f>
        <v>0</v>
      </c>
      <c r="C79" s="204"/>
      <c r="D79" s="121" t="s">
        <v>143</v>
      </c>
      <c r="E79" s="127">
        <f>Data!V41</f>
        <v>0</v>
      </c>
      <c r="G79" s="121" t="s">
        <v>137</v>
      </c>
      <c r="H79" s="127">
        <f>Data!U21</f>
        <v>0</v>
      </c>
      <c r="I79" s="64"/>
      <c r="J79" s="121" t="s">
        <v>131</v>
      </c>
      <c r="K79" s="127">
        <f>Data!V16</f>
        <v>0</v>
      </c>
    </row>
    <row r="80" spans="1:11" x14ac:dyDescent="0.35">
      <c r="A80" s="121" t="s">
        <v>155</v>
      </c>
      <c r="B80" s="127">
        <f>Data!U34</f>
        <v>0</v>
      </c>
      <c r="C80" s="204"/>
      <c r="D80" s="121" t="s">
        <v>144</v>
      </c>
      <c r="E80" s="127">
        <f>Data!V33</f>
        <v>0</v>
      </c>
      <c r="G80" s="121" t="s">
        <v>131</v>
      </c>
      <c r="H80" s="127">
        <f>Data!U16</f>
        <v>0</v>
      </c>
      <c r="I80" s="64"/>
      <c r="J80" s="121" t="s">
        <v>136</v>
      </c>
      <c r="K80" s="127">
        <f>Data!V8</f>
        <v>0</v>
      </c>
    </row>
    <row r="81" spans="1:11" x14ac:dyDescent="0.35">
      <c r="A81" s="121" t="s">
        <v>143</v>
      </c>
      <c r="B81" s="127">
        <f>Data!U41</f>
        <v>0</v>
      </c>
      <c r="C81" s="204"/>
      <c r="D81" s="121" t="s">
        <v>158</v>
      </c>
      <c r="E81" s="127">
        <f>Data!V37</f>
        <v>0</v>
      </c>
      <c r="G81" s="121" t="s">
        <v>145</v>
      </c>
      <c r="H81" s="127">
        <f>Data!U18</f>
        <v>0</v>
      </c>
      <c r="I81" s="64"/>
      <c r="J81" s="121" t="s">
        <v>135</v>
      </c>
      <c r="K81" s="127">
        <f>Data!V12</f>
        <v>0</v>
      </c>
    </row>
    <row r="82" spans="1:11" x14ac:dyDescent="0.35">
      <c r="A82" s="121" t="s">
        <v>157</v>
      </c>
      <c r="B82" s="127">
        <f>Data!U36</f>
        <v>0</v>
      </c>
      <c r="C82" s="204"/>
      <c r="D82" s="121" t="s">
        <v>160</v>
      </c>
      <c r="E82" s="127">
        <f>Data!V42</f>
        <v>0</v>
      </c>
      <c r="G82" s="121" t="s">
        <v>141</v>
      </c>
      <c r="H82" s="127">
        <f>Data!U19</f>
        <v>0</v>
      </c>
      <c r="I82" s="64"/>
      <c r="J82" s="121" t="s">
        <v>150</v>
      </c>
      <c r="K82" s="127">
        <f>Data!V17</f>
        <v>0</v>
      </c>
    </row>
    <row r="83" spans="1:11" x14ac:dyDescent="0.35">
      <c r="A83" s="121" t="s">
        <v>161</v>
      </c>
      <c r="B83" s="127">
        <f>Data!U46</f>
        <v>0</v>
      </c>
      <c r="C83" s="204"/>
      <c r="D83" s="121" t="s">
        <v>154</v>
      </c>
      <c r="E83" s="127">
        <f>Data!V32</f>
        <v>0</v>
      </c>
      <c r="G83" s="121" t="s">
        <v>153</v>
      </c>
      <c r="H83" s="127">
        <f>Data!U24</f>
        <v>0</v>
      </c>
      <c r="I83" s="64"/>
      <c r="J83" s="121" t="s">
        <v>130</v>
      </c>
      <c r="K83" s="127">
        <f>Data!V7</f>
        <v>0</v>
      </c>
    </row>
    <row r="84" spans="1:11" x14ac:dyDescent="0.35">
      <c r="A84" s="121" t="s">
        <v>148</v>
      </c>
      <c r="B84" s="127">
        <f>Data!U40</f>
        <v>0</v>
      </c>
      <c r="C84" s="204"/>
      <c r="D84" s="121" t="s">
        <v>156</v>
      </c>
      <c r="E84" s="127">
        <f>Data!V35</f>
        <v>0</v>
      </c>
      <c r="G84" s="121" t="s">
        <v>150</v>
      </c>
      <c r="H84" s="127">
        <f>Data!U17</f>
        <v>0</v>
      </c>
      <c r="I84" s="64"/>
      <c r="J84" s="121" t="s">
        <v>132</v>
      </c>
      <c r="K84" s="127">
        <f>Data!V10</f>
        <v>0</v>
      </c>
    </row>
    <row r="85" spans="1:11" x14ac:dyDescent="0.35">
      <c r="A85" s="121" t="s">
        <v>154</v>
      </c>
      <c r="B85" s="127">
        <f>Data!U32</f>
        <v>0</v>
      </c>
      <c r="C85" s="204"/>
      <c r="D85" s="121" t="s">
        <v>133</v>
      </c>
      <c r="E85" s="127">
        <f>Data!V39</f>
        <v>0</v>
      </c>
      <c r="G85" s="121" t="s">
        <v>136</v>
      </c>
      <c r="H85" s="127">
        <f>Data!U8</f>
        <v>0</v>
      </c>
      <c r="I85" s="64"/>
      <c r="J85" s="121" t="s">
        <v>148</v>
      </c>
      <c r="K85" s="127">
        <f>Data!V14</f>
        <v>0</v>
      </c>
    </row>
    <row r="86" spans="1:11" x14ac:dyDescent="0.35">
      <c r="A86" s="121" t="s">
        <v>156</v>
      </c>
      <c r="B86" s="127">
        <f>Data!U35</f>
        <v>0</v>
      </c>
      <c r="C86" s="204"/>
      <c r="D86" s="121" t="s">
        <v>150</v>
      </c>
      <c r="E86" s="127">
        <f>Data!V43</f>
        <v>0</v>
      </c>
      <c r="G86" s="121" t="s">
        <v>132</v>
      </c>
      <c r="H86" s="127">
        <f>Data!U10</f>
        <v>0</v>
      </c>
      <c r="I86" s="64"/>
      <c r="J86" s="121" t="s">
        <v>145</v>
      </c>
      <c r="K86" s="127">
        <f>Data!V18</f>
        <v>0</v>
      </c>
    </row>
    <row r="87" spans="1:11" x14ac:dyDescent="0.35">
      <c r="A87" s="121" t="s">
        <v>139</v>
      </c>
      <c r="B87" s="127">
        <f>Data!U50</f>
        <v>0</v>
      </c>
      <c r="C87" s="204"/>
      <c r="D87" s="121" t="s">
        <v>159</v>
      </c>
      <c r="E87" s="127">
        <f>Data!V38</f>
        <v>0</v>
      </c>
      <c r="G87" s="121" t="s">
        <v>152</v>
      </c>
      <c r="H87" s="127">
        <f>Data!U23</f>
        <v>0</v>
      </c>
      <c r="I87" s="64"/>
      <c r="J87" s="121" t="s">
        <v>142</v>
      </c>
      <c r="K87" s="127">
        <f>Data!V13</f>
        <v>0</v>
      </c>
    </row>
    <row r="88" spans="1:11" x14ac:dyDescent="0.35">
      <c r="A88" s="121" t="s">
        <v>137</v>
      </c>
      <c r="B88" s="127">
        <f>Data!U47</f>
        <v>0</v>
      </c>
      <c r="C88" s="204"/>
      <c r="D88" s="121" t="s">
        <v>145</v>
      </c>
      <c r="E88" s="127">
        <f>Data!V44</f>
        <v>0</v>
      </c>
      <c r="G88" s="121" t="s">
        <v>142</v>
      </c>
      <c r="H88" s="127">
        <f>Data!U13</f>
        <v>0</v>
      </c>
      <c r="I88" s="64"/>
      <c r="J88" s="121" t="s">
        <v>141</v>
      </c>
      <c r="K88" s="127">
        <f>Data!V19</f>
        <v>0</v>
      </c>
    </row>
    <row r="89" spans="1:11" x14ac:dyDescent="0.35">
      <c r="A89" s="121" t="s">
        <v>133</v>
      </c>
      <c r="B89" s="127">
        <f>Data!U39</f>
        <v>0</v>
      </c>
      <c r="C89" s="204"/>
      <c r="D89" s="121" t="s">
        <v>137</v>
      </c>
      <c r="E89" s="127">
        <f>Data!V47</f>
        <v>0</v>
      </c>
      <c r="G89" s="121" t="s">
        <v>148</v>
      </c>
      <c r="H89" s="127">
        <f>Data!U14</f>
        <v>0</v>
      </c>
      <c r="I89" s="64"/>
      <c r="J89" s="121" t="s">
        <v>138</v>
      </c>
      <c r="K89" s="127">
        <f>Data!V22</f>
        <v>0</v>
      </c>
    </row>
    <row r="90" spans="1:11" x14ac:dyDescent="0.35">
      <c r="A90" s="121" t="s">
        <v>160</v>
      </c>
      <c r="B90" s="127">
        <f>Data!U42</f>
        <v>0</v>
      </c>
      <c r="C90" s="204"/>
      <c r="D90" s="121" t="s">
        <v>152</v>
      </c>
      <c r="E90" s="127">
        <f>Data!V49</f>
        <v>0</v>
      </c>
      <c r="G90" s="121" t="s">
        <v>135</v>
      </c>
      <c r="H90" s="127">
        <f>Data!U12</f>
        <v>0</v>
      </c>
      <c r="I90" s="64"/>
      <c r="J90" s="121" t="s">
        <v>153</v>
      </c>
      <c r="K90" s="127">
        <f>Data!V24</f>
        <v>0</v>
      </c>
    </row>
    <row r="91" spans="1:11" x14ac:dyDescent="0.35">
      <c r="A91" s="121" t="s">
        <v>145</v>
      </c>
      <c r="B91" s="127">
        <f>Data!U44</f>
        <v>0</v>
      </c>
      <c r="C91" s="204"/>
      <c r="D91" s="121" t="s">
        <v>141</v>
      </c>
      <c r="E91" s="127">
        <f>Data!V45</f>
        <v>0</v>
      </c>
      <c r="G91" s="121" t="s">
        <v>130</v>
      </c>
      <c r="H91" s="127">
        <f>Data!U7</f>
        <v>0</v>
      </c>
      <c r="I91" s="64"/>
      <c r="J91" s="121" t="s">
        <v>151</v>
      </c>
      <c r="K91" s="127">
        <f>Data!V20</f>
        <v>0</v>
      </c>
    </row>
    <row r="92" spans="1:11" x14ac:dyDescent="0.35">
      <c r="A92" s="121" t="s">
        <v>159</v>
      </c>
      <c r="B92" s="127">
        <f>Data!U38</f>
        <v>0</v>
      </c>
      <c r="C92" s="204"/>
      <c r="D92" s="121" t="s">
        <v>139</v>
      </c>
      <c r="E92" s="127">
        <f>Data!V50</f>
        <v>0</v>
      </c>
      <c r="G92" s="121" t="s">
        <v>134</v>
      </c>
      <c r="H92" s="127">
        <f>Data!U9</f>
        <v>0</v>
      </c>
      <c r="I92" s="64"/>
      <c r="J92" s="121" t="s">
        <v>152</v>
      </c>
      <c r="K92" s="127">
        <f>Data!V23</f>
        <v>0</v>
      </c>
    </row>
    <row r="93" spans="1:11" x14ac:dyDescent="0.35">
      <c r="A93" s="121" t="s">
        <v>138</v>
      </c>
      <c r="B93" s="127">
        <f>Data!U48</f>
        <v>0</v>
      </c>
      <c r="C93" s="204"/>
      <c r="D93" s="121" t="s">
        <v>161</v>
      </c>
      <c r="E93" s="127">
        <f>Data!V46</f>
        <v>0</v>
      </c>
      <c r="G93" s="121" t="s">
        <v>147</v>
      </c>
      <c r="H93" s="127">
        <f>Data!U11</f>
        <v>0</v>
      </c>
      <c r="I93" s="64"/>
      <c r="J93" s="121" t="s">
        <v>137</v>
      </c>
      <c r="K93" s="127">
        <f>Data!V21</f>
        <v>0</v>
      </c>
    </row>
    <row r="94" spans="1:11" x14ac:dyDescent="0.35">
      <c r="A94" s="121" t="s">
        <v>152</v>
      </c>
      <c r="B94" s="127">
        <f>Data!U49</f>
        <v>0</v>
      </c>
      <c r="C94" s="204"/>
      <c r="D94" s="121" t="s">
        <v>157</v>
      </c>
      <c r="E94" s="127">
        <f>Data!V36</f>
        <v>0</v>
      </c>
      <c r="G94" s="121" t="s">
        <v>151</v>
      </c>
      <c r="H94" s="127">
        <f>Data!U20</f>
        <v>0</v>
      </c>
      <c r="I94" s="64"/>
      <c r="J94" s="121" t="s">
        <v>147</v>
      </c>
      <c r="K94" s="127">
        <f>Data!V11</f>
        <v>0</v>
      </c>
    </row>
    <row r="95" spans="1:11" x14ac:dyDescent="0.35">
      <c r="A95" s="121" t="s">
        <v>144</v>
      </c>
      <c r="B95" s="127">
        <f>Data!U33</f>
        <v>0</v>
      </c>
      <c r="C95" s="204"/>
      <c r="D95" s="121" t="s">
        <v>148</v>
      </c>
      <c r="E95" s="127">
        <f>Data!V40</f>
        <v>0</v>
      </c>
      <c r="G95" s="121" t="s">
        <v>138</v>
      </c>
      <c r="H95" s="127">
        <f>Data!U22</f>
        <v>0</v>
      </c>
      <c r="I95" s="64"/>
      <c r="J95" s="121" t="s">
        <v>149</v>
      </c>
      <c r="K95" s="127">
        <f>Data!V15</f>
        <v>0</v>
      </c>
    </row>
    <row r="96" spans="1:11" x14ac:dyDescent="0.35">
      <c r="A96" s="121" t="s">
        <v>158</v>
      </c>
      <c r="B96" s="127">
        <f>Data!U37</f>
        <v>0</v>
      </c>
      <c r="C96" s="204"/>
      <c r="D96" s="121" t="s">
        <v>138</v>
      </c>
      <c r="E96" s="127">
        <f>Data!V48</f>
        <v>0</v>
      </c>
    </row>
    <row r="97" spans="1:10" s="64" customFormat="1" x14ac:dyDescent="0.35">
      <c r="A97" s="124"/>
      <c r="B97" s="204"/>
      <c r="C97" s="204"/>
      <c r="D97" s="124"/>
      <c r="E97" s="204"/>
    </row>
    <row r="98" spans="1:10" s="64" customFormat="1" x14ac:dyDescent="0.35">
      <c r="A98" s="124"/>
      <c r="B98" s="204"/>
      <c r="C98" s="204"/>
      <c r="D98" s="124"/>
      <c r="E98" s="204"/>
    </row>
    <row r="99" spans="1:10" s="64" customFormat="1" x14ac:dyDescent="0.35">
      <c r="A99" s="124"/>
      <c r="B99" s="204"/>
      <c r="C99" s="204"/>
      <c r="D99" s="124"/>
      <c r="E99" s="204"/>
    </row>
    <row r="100" spans="1:10" ht="18.5" x14ac:dyDescent="0.35">
      <c r="A100" s="205" t="s">
        <v>220</v>
      </c>
    </row>
    <row r="101" spans="1:10" x14ac:dyDescent="0.35">
      <c r="A101" s="121" t="s">
        <v>175</v>
      </c>
      <c r="B101" s="448" t="s">
        <v>40</v>
      </c>
      <c r="C101" s="448"/>
      <c r="D101" s="448" t="s">
        <v>41</v>
      </c>
      <c r="E101" s="448"/>
      <c r="F101" s="448" t="s">
        <v>42</v>
      </c>
      <c r="G101" s="448"/>
      <c r="H101" s="448" t="s">
        <v>43</v>
      </c>
      <c r="I101" s="448"/>
    </row>
    <row r="102" spans="1:10" ht="15" customHeight="1" x14ac:dyDescent="0.35">
      <c r="A102" s="128" t="s">
        <v>140</v>
      </c>
      <c r="B102" s="129" t="str">
        <f>Data!U30</f>
        <v>Local consultant</v>
      </c>
      <c r="C102" s="129" t="str">
        <f>Data!V30</f>
        <v>Visiting consultant</v>
      </c>
      <c r="D102" s="127" t="str">
        <f>Data!U83</f>
        <v>Local consultant</v>
      </c>
      <c r="E102" s="127" t="str">
        <f>Data!V83</f>
        <v>Visiting consultant</v>
      </c>
      <c r="F102" s="117" t="s">
        <v>3</v>
      </c>
      <c r="G102" s="129" t="s">
        <v>176</v>
      </c>
      <c r="H102" s="129" t="s">
        <v>3</v>
      </c>
      <c r="I102" s="127" t="s">
        <v>176</v>
      </c>
      <c r="J102" s="72"/>
    </row>
    <row r="103" spans="1:10" x14ac:dyDescent="0.35">
      <c r="A103" s="121"/>
      <c r="B103" s="127">
        <f>Data!U22</f>
        <v>0</v>
      </c>
      <c r="C103" s="127">
        <f>Data!V15</f>
        <v>0</v>
      </c>
      <c r="D103" s="127">
        <f>Data!U64</f>
        <v>0</v>
      </c>
      <c r="E103" s="127">
        <f>Data!V64</f>
        <v>0</v>
      </c>
      <c r="F103" s="119">
        <f>Data!U112</f>
        <v>0.13200000000000001</v>
      </c>
      <c r="G103" s="127" t="str">
        <f>Data!V112</f>
        <v>na</v>
      </c>
      <c r="H103" s="119">
        <f>Data!U165</f>
        <v>0</v>
      </c>
      <c r="I103" s="127">
        <f>Data!V165</f>
        <v>0</v>
      </c>
      <c r="J103" s="72"/>
    </row>
    <row r="104" spans="1:10" x14ac:dyDescent="0.35">
      <c r="A104" s="121"/>
      <c r="B104" s="127">
        <f>Data!U20</f>
        <v>0</v>
      </c>
      <c r="C104" s="127">
        <f>Data!V11</f>
        <v>0</v>
      </c>
      <c r="D104" s="127">
        <f>Data!U73</f>
        <v>0</v>
      </c>
      <c r="E104" s="127">
        <f>Data!V74</f>
        <v>0</v>
      </c>
      <c r="F104" s="119">
        <f>Data!U113</f>
        <v>0.25</v>
      </c>
      <c r="G104" s="127">
        <f>Data!V113</f>
        <v>0</v>
      </c>
      <c r="H104" s="119">
        <f>Data!U166</f>
        <v>0</v>
      </c>
      <c r="I104" s="127">
        <f>Data!V166</f>
        <v>0</v>
      </c>
      <c r="J104" s="72"/>
    </row>
    <row r="105" spans="1:10" x14ac:dyDescent="0.35">
      <c r="A105" s="121"/>
      <c r="B105" s="127">
        <f>Data!U9</f>
        <v>0</v>
      </c>
      <c r="C105" s="127">
        <f>Data!V21</f>
        <v>0</v>
      </c>
      <c r="D105" s="127">
        <f>Data!U67</f>
        <v>0</v>
      </c>
      <c r="E105" s="127">
        <f>Data!V63</f>
        <v>0</v>
      </c>
      <c r="F105" s="119">
        <f>Data!U114</f>
        <v>0.02</v>
      </c>
      <c r="G105" s="127">
        <f>Data!V114</f>
        <v>0</v>
      </c>
      <c r="H105" s="119">
        <f>Data!U167</f>
        <v>0</v>
      </c>
      <c r="I105" s="127">
        <f>Data!V167</f>
        <v>0</v>
      </c>
      <c r="J105" s="72"/>
    </row>
    <row r="106" spans="1:10" x14ac:dyDescent="0.35">
      <c r="A106" s="121"/>
      <c r="B106" s="127">
        <f>Data!U11</f>
        <v>0</v>
      </c>
      <c r="C106" s="127">
        <f>Data!V20</f>
        <v>0</v>
      </c>
      <c r="D106" s="127">
        <f>Data!U74</f>
        <v>0</v>
      </c>
      <c r="E106" s="127">
        <f>Data!V67</f>
        <v>0</v>
      </c>
      <c r="F106" s="119">
        <f>Data!U115</f>
        <v>0.02</v>
      </c>
      <c r="G106" s="127">
        <f>Data!V115</f>
        <v>0.08</v>
      </c>
      <c r="H106" s="119">
        <f>Data!U168</f>
        <v>0</v>
      </c>
      <c r="I106" s="127">
        <f>Data!V168</f>
        <v>0</v>
      </c>
      <c r="J106" s="72"/>
    </row>
    <row r="107" spans="1:10" x14ac:dyDescent="0.35">
      <c r="A107" s="121"/>
      <c r="B107" s="127">
        <f>Data!U7</f>
        <v>0</v>
      </c>
      <c r="C107" s="127">
        <f>Data!V23</f>
        <v>0</v>
      </c>
      <c r="D107" s="127">
        <f>Data!U76</f>
        <v>0</v>
      </c>
      <c r="E107" s="127">
        <f>Data!V69</f>
        <v>0</v>
      </c>
      <c r="F107" s="119">
        <f>Data!U116</f>
        <v>0.06</v>
      </c>
      <c r="G107" s="127">
        <f>Data!V116</f>
        <v>0.06</v>
      </c>
      <c r="H107" s="119">
        <f>Data!U169</f>
        <v>0</v>
      </c>
      <c r="I107" s="127">
        <f>Data!V169</f>
        <v>0</v>
      </c>
      <c r="J107" s="72"/>
    </row>
    <row r="108" spans="1:10" x14ac:dyDescent="0.35">
      <c r="A108" s="121"/>
      <c r="B108" s="127">
        <f>Data!U12</f>
        <v>0</v>
      </c>
      <c r="C108" s="127">
        <f>Data!V24</f>
        <v>0</v>
      </c>
      <c r="D108" s="127">
        <f>Data!U68</f>
        <v>0</v>
      </c>
      <c r="E108" s="127">
        <f>Data!V73</f>
        <v>0</v>
      </c>
      <c r="F108" s="119">
        <f>Data!U117</f>
        <v>0.05</v>
      </c>
      <c r="G108" s="127">
        <f>Data!V117</f>
        <v>0</v>
      </c>
      <c r="H108" s="119">
        <f>Data!U170</f>
        <v>0</v>
      </c>
      <c r="I108" s="127">
        <f>Data!V170</f>
        <v>0</v>
      </c>
      <c r="J108" s="72"/>
    </row>
    <row r="109" spans="1:10" x14ac:dyDescent="0.35">
      <c r="A109" s="121"/>
      <c r="B109" s="127">
        <f>Data!U14</f>
        <v>0</v>
      </c>
      <c r="C109" s="127">
        <f>Data!V22</f>
        <v>0</v>
      </c>
      <c r="D109" s="127">
        <f>Data!U63</f>
        <v>0</v>
      </c>
      <c r="E109" s="127">
        <f>Data!V76</f>
        <v>0</v>
      </c>
      <c r="F109" s="119">
        <f>Data!U118</f>
        <v>0</v>
      </c>
      <c r="G109" s="127">
        <f>Data!V118</f>
        <v>0</v>
      </c>
      <c r="H109" s="119">
        <f>Data!U171</f>
        <v>0</v>
      </c>
      <c r="I109" s="127">
        <f>Data!V171</f>
        <v>0</v>
      </c>
      <c r="J109" s="72"/>
    </row>
    <row r="110" spans="1:10" x14ac:dyDescent="0.35">
      <c r="A110" s="121"/>
      <c r="B110" s="127">
        <f>Data!U13</f>
        <v>0</v>
      </c>
      <c r="C110" s="127">
        <f>Data!V13</f>
        <v>0</v>
      </c>
      <c r="D110" s="127">
        <f>Data!U69</f>
        <v>0</v>
      </c>
      <c r="E110" s="127">
        <f>Data!V77</f>
        <v>0</v>
      </c>
      <c r="F110" s="119">
        <f>Data!U119</f>
        <v>0</v>
      </c>
      <c r="G110" s="127">
        <f>Data!V119</f>
        <v>0</v>
      </c>
      <c r="H110" s="119">
        <f>Data!U172</f>
        <v>0</v>
      </c>
      <c r="I110" s="127">
        <f>Data!V172</f>
        <v>0</v>
      </c>
      <c r="J110" s="72"/>
    </row>
    <row r="111" spans="1:10" x14ac:dyDescent="0.35">
      <c r="A111" s="121"/>
      <c r="B111" s="127">
        <f>Data!U10</f>
        <v>0</v>
      </c>
      <c r="C111" s="127">
        <f>Data!V19</f>
        <v>0</v>
      </c>
      <c r="D111" s="127">
        <f>Data!U75</f>
        <v>0</v>
      </c>
      <c r="E111" s="127">
        <f>Data!V65</f>
        <v>0</v>
      </c>
      <c r="F111" s="119">
        <f>Data!U120</f>
        <v>0</v>
      </c>
      <c r="G111" s="127">
        <f>Data!V120</f>
        <v>0</v>
      </c>
      <c r="H111" s="119">
        <f>Data!U173</f>
        <v>0</v>
      </c>
      <c r="I111" s="127">
        <f>Data!V173</f>
        <v>0</v>
      </c>
      <c r="J111" s="72"/>
    </row>
    <row r="112" spans="1:10" x14ac:dyDescent="0.35">
      <c r="A112" s="121"/>
      <c r="B112" s="127">
        <f>Data!U23</f>
        <v>0</v>
      </c>
      <c r="C112" s="127">
        <f>Data!V14</f>
        <v>0</v>
      </c>
      <c r="D112" s="127">
        <f>Data!U62</f>
        <v>0</v>
      </c>
      <c r="E112" s="127">
        <f>Data!V62</f>
        <v>0</v>
      </c>
      <c r="F112" s="119">
        <f>Data!U121</f>
        <v>0</v>
      </c>
      <c r="G112" s="127">
        <f>Data!V121</f>
        <v>0</v>
      </c>
      <c r="H112" s="119">
        <f>Data!U174</f>
        <v>0</v>
      </c>
      <c r="I112" s="127">
        <f>Data!V174</f>
        <v>0</v>
      </c>
      <c r="J112" s="72"/>
    </row>
    <row r="113" spans="1:10" x14ac:dyDescent="0.35">
      <c r="A113" s="121"/>
      <c r="B113" s="127">
        <f>Data!U8</f>
        <v>0</v>
      </c>
      <c r="C113" s="127">
        <f>Data!V18</f>
        <v>0</v>
      </c>
      <c r="D113" s="127">
        <f>Data!U66</f>
        <v>0</v>
      </c>
      <c r="E113" s="127">
        <f>Data!V68</f>
        <v>0</v>
      </c>
      <c r="F113" s="119">
        <f>Data!U122</f>
        <v>0</v>
      </c>
      <c r="G113" s="127">
        <f>Data!V122</f>
        <v>0</v>
      </c>
      <c r="H113" s="119">
        <f>Data!U175</f>
        <v>0</v>
      </c>
      <c r="I113" s="127">
        <f>Data!V175</f>
        <v>0</v>
      </c>
      <c r="J113" s="72"/>
    </row>
    <row r="114" spans="1:10" x14ac:dyDescent="0.35">
      <c r="A114" s="121"/>
      <c r="B114" s="127">
        <f>Data!U17</f>
        <v>0</v>
      </c>
      <c r="C114" s="127">
        <f>Data!V10</f>
        <v>0</v>
      </c>
      <c r="D114" s="127">
        <f>Data!U77</f>
        <v>0</v>
      </c>
      <c r="E114" s="127">
        <f>Data!V72</f>
        <v>0</v>
      </c>
      <c r="F114" s="119">
        <f>Data!U123</f>
        <v>0.04</v>
      </c>
      <c r="G114" s="127">
        <f>Data!V123</f>
        <v>0</v>
      </c>
      <c r="H114" s="119">
        <f>Data!U176</f>
        <v>0</v>
      </c>
      <c r="I114" s="127">
        <f>Data!V176</f>
        <v>0</v>
      </c>
      <c r="J114" s="72"/>
    </row>
    <row r="115" spans="1:10" x14ac:dyDescent="0.35">
      <c r="A115" s="121"/>
      <c r="B115" s="127">
        <f>Data!U24</f>
        <v>0</v>
      </c>
      <c r="C115" s="127">
        <f>Data!V7</f>
        <v>0</v>
      </c>
      <c r="D115" s="127">
        <f>Data!U72</f>
        <v>0</v>
      </c>
      <c r="E115" s="127">
        <f>Data!V61</f>
        <v>0</v>
      </c>
      <c r="F115" s="119">
        <f>Data!U124</f>
        <v>0.31</v>
      </c>
      <c r="G115" s="127">
        <f>Data!V124</f>
        <v>0</v>
      </c>
      <c r="H115" s="119">
        <f>Data!U177</f>
        <v>0</v>
      </c>
      <c r="I115" s="127">
        <f>Data!V177</f>
        <v>0</v>
      </c>
      <c r="J115" s="72"/>
    </row>
    <row r="116" spans="1:10" x14ac:dyDescent="0.35">
      <c r="A116" s="121"/>
      <c r="B116" s="127">
        <f>Data!U19</f>
        <v>0</v>
      </c>
      <c r="C116" s="127">
        <f>Data!V8</f>
        <v>0</v>
      </c>
      <c r="D116" s="127">
        <f>Data!U61</f>
        <v>0</v>
      </c>
      <c r="E116" s="127">
        <f>Data!V66</f>
        <v>0</v>
      </c>
      <c r="F116" s="119">
        <f>Data!U125</f>
        <v>0</v>
      </c>
      <c r="G116" s="127">
        <f>Data!V125</f>
        <v>0</v>
      </c>
      <c r="H116" s="119">
        <f>Data!U178</f>
        <v>0</v>
      </c>
      <c r="I116" s="127">
        <f>Data!V178</f>
        <v>0</v>
      </c>
      <c r="J116" s="72"/>
    </row>
    <row r="117" spans="1:10" x14ac:dyDescent="0.35">
      <c r="A117" s="121"/>
      <c r="B117" s="127">
        <f>Data!U18</f>
        <v>0</v>
      </c>
      <c r="C117" s="127">
        <f>Data!V12</f>
        <v>0</v>
      </c>
      <c r="D117" s="127">
        <f>Data!U60</f>
        <v>0</v>
      </c>
      <c r="E117" s="127">
        <f>Data!V75</f>
        <v>0</v>
      </c>
      <c r="F117" s="119">
        <f>Data!U126</f>
        <v>0</v>
      </c>
      <c r="G117" s="127">
        <f>Data!V126</f>
        <v>0</v>
      </c>
      <c r="H117" s="119">
        <f>Data!U179</f>
        <v>0</v>
      </c>
      <c r="I117" s="127">
        <f>Data!V179</f>
        <v>0</v>
      </c>
      <c r="J117" s="72"/>
    </row>
    <row r="118" spans="1:10" x14ac:dyDescent="0.35">
      <c r="A118" s="121"/>
      <c r="B118" s="127">
        <f>Data!U16</f>
        <v>0</v>
      </c>
      <c r="C118" s="127">
        <f>Data!V17</f>
        <v>0</v>
      </c>
      <c r="D118" s="127">
        <f>Data!U71</f>
        <v>0</v>
      </c>
      <c r="E118" s="127">
        <f>Data!V60</f>
        <v>0</v>
      </c>
      <c r="F118" s="119">
        <f>Data!U127</f>
        <v>0</v>
      </c>
      <c r="G118" s="127">
        <f>Data!V127</f>
        <v>0</v>
      </c>
      <c r="H118" s="119">
        <f>Data!U180</f>
        <v>0</v>
      </c>
      <c r="I118" s="127">
        <f>Data!V180</f>
        <v>0</v>
      </c>
      <c r="J118" s="72"/>
    </row>
    <row r="119" spans="1:10" x14ac:dyDescent="0.35">
      <c r="A119" s="121"/>
      <c r="B119" s="127">
        <f>Data!U21</f>
        <v>0</v>
      </c>
      <c r="C119" s="127">
        <f>Data!V9</f>
        <v>0</v>
      </c>
      <c r="D119" s="127">
        <f>Data!U70</f>
        <v>0</v>
      </c>
      <c r="E119" s="127">
        <f>Data!V71</f>
        <v>0</v>
      </c>
      <c r="F119" s="119">
        <f>Data!U128</f>
        <v>0</v>
      </c>
      <c r="G119" s="127">
        <f>Data!V128</f>
        <v>0</v>
      </c>
      <c r="H119" s="119">
        <f>Data!U181</f>
        <v>0</v>
      </c>
      <c r="I119" s="127">
        <f>Data!V181</f>
        <v>0</v>
      </c>
      <c r="J119" s="72"/>
    </row>
    <row r="120" spans="1:10" x14ac:dyDescent="0.35">
      <c r="A120" s="121"/>
      <c r="B120" s="127">
        <f>Data!U15</f>
        <v>0</v>
      </c>
      <c r="C120" s="127">
        <f>Data!V16</f>
        <v>0</v>
      </c>
      <c r="D120" s="127">
        <f>Data!U65</f>
        <v>0</v>
      </c>
      <c r="E120" s="127">
        <f>Data!V70</f>
        <v>0</v>
      </c>
      <c r="F120" s="119">
        <f>Data!U129</f>
        <v>0</v>
      </c>
      <c r="G120" s="127">
        <f>Data!V129</f>
        <v>0</v>
      </c>
      <c r="H120" s="119">
        <f>Data!U182</f>
        <v>0</v>
      </c>
      <c r="I120" s="127">
        <f>Data!V182</f>
        <v>0</v>
      </c>
      <c r="J120" s="72"/>
    </row>
    <row r="121" spans="1:10" x14ac:dyDescent="0.35">
      <c r="A121" s="117"/>
      <c r="B121" s="127" t="e">
        <f>Data!#REF!</f>
        <v>#REF!</v>
      </c>
      <c r="C121" s="127" t="e">
        <f>Data!#REF!</f>
        <v>#REF!</v>
      </c>
      <c r="D121" s="127" t="e">
        <f>Data!#REF!</f>
        <v>#REF!</v>
      </c>
      <c r="E121" s="127" t="e">
        <f>Data!#REF!</f>
        <v>#REF!</v>
      </c>
      <c r="F121" s="119" t="e">
        <f>Data!#REF!</f>
        <v>#REF!</v>
      </c>
      <c r="G121" s="127" t="e">
        <f>Data!#REF!</f>
        <v>#REF!</v>
      </c>
      <c r="H121" s="119" t="e">
        <f>Data!#REF!</f>
        <v>#REF!</v>
      </c>
      <c r="I121" s="127" t="e">
        <f>Data!#REF!</f>
        <v>#REF!</v>
      </c>
    </row>
    <row r="123" spans="1:10" x14ac:dyDescent="0.35">
      <c r="A123" s="117" t="s">
        <v>177</v>
      </c>
      <c r="B123" s="448" t="s">
        <v>40</v>
      </c>
      <c r="C123" s="448"/>
      <c r="D123" s="448" t="s">
        <v>41</v>
      </c>
      <c r="E123" s="448"/>
      <c r="F123" s="448" t="s">
        <v>42</v>
      </c>
      <c r="G123" s="448"/>
      <c r="H123" s="448" t="s">
        <v>43</v>
      </c>
      <c r="I123" s="448"/>
    </row>
    <row r="124" spans="1:10" x14ac:dyDescent="0.35">
      <c r="A124" s="117" t="s">
        <v>50</v>
      </c>
      <c r="B124" s="117" t="s">
        <v>3</v>
      </c>
      <c r="C124" s="117" t="s">
        <v>176</v>
      </c>
      <c r="D124" s="117" t="s">
        <v>3</v>
      </c>
      <c r="E124" s="117" t="s">
        <v>176</v>
      </c>
      <c r="F124" s="117" t="s">
        <v>3</v>
      </c>
      <c r="G124" s="117" t="s">
        <v>176</v>
      </c>
      <c r="H124" s="117" t="s">
        <v>3</v>
      </c>
      <c r="I124" s="117" t="s">
        <v>176</v>
      </c>
    </row>
    <row r="125" spans="1:10" x14ac:dyDescent="0.35">
      <c r="A125" s="117"/>
      <c r="B125" s="127">
        <f>Data!U37</f>
        <v>0</v>
      </c>
      <c r="C125" s="127">
        <f>Data!V40</f>
        <v>0</v>
      </c>
      <c r="D125" s="127">
        <f>Data!U92</f>
        <v>0</v>
      </c>
      <c r="E125" s="127">
        <f>Data!V103</f>
        <v>0</v>
      </c>
      <c r="F125" s="127">
        <f>Data!U137</f>
        <v>7.6999999999999999E-2</v>
      </c>
      <c r="G125" s="127">
        <f>Data!V137</f>
        <v>0</v>
      </c>
      <c r="H125" s="127">
        <f>Data!U190</f>
        <v>0</v>
      </c>
      <c r="I125" s="127">
        <f>Data!V190</f>
        <v>0</v>
      </c>
    </row>
    <row r="126" spans="1:10" x14ac:dyDescent="0.35">
      <c r="A126" s="117"/>
      <c r="B126" s="127">
        <f>Data!U33</f>
        <v>0</v>
      </c>
      <c r="C126" s="127">
        <f>Data!V48</f>
        <v>0</v>
      </c>
      <c r="D126" s="127">
        <f>Data!U97</f>
        <v>0</v>
      </c>
      <c r="E126" s="127">
        <f>Data!V97</f>
        <v>0</v>
      </c>
      <c r="F126" s="127">
        <f>Data!U138</f>
        <v>0.16500000000000001</v>
      </c>
      <c r="G126" s="127" t="str">
        <f>Data!V138</f>
        <v>n/a</v>
      </c>
      <c r="H126" s="127">
        <f>Data!U191</f>
        <v>0</v>
      </c>
      <c r="I126" s="127">
        <f>Data!V191</f>
        <v>0</v>
      </c>
    </row>
    <row r="127" spans="1:10" x14ac:dyDescent="0.35">
      <c r="A127" s="117"/>
      <c r="B127" s="127">
        <f>Data!U49</f>
        <v>0</v>
      </c>
      <c r="C127" s="127">
        <f>Data!V36</f>
        <v>0</v>
      </c>
      <c r="D127" s="127">
        <f>Data!U95</f>
        <v>0</v>
      </c>
      <c r="E127" s="127">
        <f>Data!V92</f>
        <v>0</v>
      </c>
      <c r="F127" s="127">
        <f>Data!U139</f>
        <v>0</v>
      </c>
      <c r="G127" s="127">
        <f>Data!V139</f>
        <v>0</v>
      </c>
      <c r="H127" s="127">
        <f>Data!U192</f>
        <v>0</v>
      </c>
      <c r="I127" s="127">
        <f>Data!V192</f>
        <v>0</v>
      </c>
    </row>
    <row r="128" spans="1:10" x14ac:dyDescent="0.35">
      <c r="A128" s="117"/>
      <c r="B128" s="127">
        <f>Data!U48</f>
        <v>0</v>
      </c>
      <c r="C128" s="127">
        <f>Data!V46</f>
        <v>0</v>
      </c>
      <c r="D128" s="127">
        <f>Data!U103</f>
        <v>0</v>
      </c>
      <c r="E128" s="127">
        <f>Data!V94</f>
        <v>0</v>
      </c>
      <c r="F128" s="127">
        <f>Data!U140</f>
        <v>0.1</v>
      </c>
      <c r="G128" s="127">
        <f>Data!V140</f>
        <v>0.1</v>
      </c>
      <c r="H128" s="127">
        <f>Data!U193</f>
        <v>0</v>
      </c>
      <c r="I128" s="127">
        <f>Data!V193</f>
        <v>0</v>
      </c>
    </row>
    <row r="129" spans="1:9" x14ac:dyDescent="0.35">
      <c r="A129" s="117"/>
      <c r="B129" s="127">
        <f>Data!U38</f>
        <v>0</v>
      </c>
      <c r="C129" s="127">
        <f>Data!V45</f>
        <v>0</v>
      </c>
      <c r="D129" s="127">
        <f>Data!U88</f>
        <v>0</v>
      </c>
      <c r="E129" s="127">
        <f>Data!V95</f>
        <v>0</v>
      </c>
      <c r="F129" s="127">
        <f>Data!U141</f>
        <v>0</v>
      </c>
      <c r="G129" s="127">
        <f>Data!V141</f>
        <v>0</v>
      </c>
      <c r="H129" s="127">
        <f>Data!U194</f>
        <v>0</v>
      </c>
      <c r="I129" s="127">
        <f>Data!V194</f>
        <v>0</v>
      </c>
    </row>
    <row r="130" spans="1:9" x14ac:dyDescent="0.35">
      <c r="A130" s="117"/>
      <c r="B130" s="127">
        <f>Data!U44</f>
        <v>0</v>
      </c>
      <c r="C130" s="127">
        <f>Data!V50</f>
        <v>0</v>
      </c>
      <c r="D130" s="127">
        <f>Data!U89</f>
        <v>0</v>
      </c>
      <c r="E130" s="127">
        <f>Data!V101</f>
        <v>0</v>
      </c>
      <c r="F130" s="127">
        <f>Data!U142</f>
        <v>0</v>
      </c>
      <c r="G130" s="127">
        <f>Data!V142</f>
        <v>0</v>
      </c>
      <c r="H130" s="127">
        <f>Data!U195</f>
        <v>0</v>
      </c>
      <c r="I130" s="127">
        <f>Data!V195</f>
        <v>0</v>
      </c>
    </row>
    <row r="131" spans="1:9" x14ac:dyDescent="0.35">
      <c r="A131" s="117"/>
      <c r="B131" s="127">
        <f>Data!U42</f>
        <v>0</v>
      </c>
      <c r="C131" s="127">
        <f>Data!V49</f>
        <v>0</v>
      </c>
      <c r="D131" s="127">
        <f>Data!U94</f>
        <v>0</v>
      </c>
      <c r="E131" s="127">
        <f>Data!V102</f>
        <v>0</v>
      </c>
      <c r="F131" s="127">
        <f>Data!U143</f>
        <v>0</v>
      </c>
      <c r="G131" s="127">
        <f>Data!V143</f>
        <v>0</v>
      </c>
      <c r="H131" s="127">
        <f>Data!U196</f>
        <v>0</v>
      </c>
      <c r="I131" s="127">
        <f>Data!V196</f>
        <v>0</v>
      </c>
    </row>
    <row r="132" spans="1:9" x14ac:dyDescent="0.35">
      <c r="A132" s="117"/>
      <c r="B132" s="127">
        <f>Data!U39</f>
        <v>0</v>
      </c>
      <c r="C132" s="127">
        <f>Data!V47</f>
        <v>0</v>
      </c>
      <c r="D132" s="127">
        <f>Data!U100</f>
        <v>0</v>
      </c>
      <c r="E132" s="127">
        <f>Data!V90</f>
        <v>0</v>
      </c>
      <c r="F132" s="127">
        <f>Data!U144</f>
        <v>8.4000000000000005E-2</v>
      </c>
      <c r="G132" s="127">
        <f>Data!V144</f>
        <v>0.06</v>
      </c>
      <c r="H132" s="127">
        <f>Data!U197</f>
        <v>0</v>
      </c>
      <c r="I132" s="127">
        <f>Data!V197</f>
        <v>0</v>
      </c>
    </row>
    <row r="133" spans="1:9" x14ac:dyDescent="0.35">
      <c r="A133" s="117"/>
      <c r="B133" s="127">
        <f>Data!U47</f>
        <v>0</v>
      </c>
      <c r="C133" s="127">
        <f>Data!V38</f>
        <v>0</v>
      </c>
      <c r="D133" s="127">
        <f>Data!U101</f>
        <v>0</v>
      </c>
      <c r="E133" s="127">
        <f>Data!V85</f>
        <v>0</v>
      </c>
      <c r="F133" s="127">
        <f>Data!U145</f>
        <v>7.4999999999999997E-2</v>
      </c>
      <c r="G133" s="127" t="str">
        <f>Data!V145</f>
        <v>N/A</v>
      </c>
      <c r="H133" s="127">
        <f>Data!U198</f>
        <v>0</v>
      </c>
      <c r="I133" s="127">
        <f>Data!V198</f>
        <v>0</v>
      </c>
    </row>
    <row r="134" spans="1:9" x14ac:dyDescent="0.35">
      <c r="A134" s="117"/>
      <c r="B134" s="127">
        <f>Data!U50</f>
        <v>0</v>
      </c>
      <c r="C134" s="127">
        <f>Data!V44</f>
        <v>0</v>
      </c>
      <c r="D134" s="127">
        <f>Data!U91</f>
        <v>0</v>
      </c>
      <c r="E134" s="127">
        <f>Data!V87</f>
        <v>0</v>
      </c>
      <c r="F134" s="127">
        <f>Data!U146</f>
        <v>2.9000000000000001E-2</v>
      </c>
      <c r="G134" s="127">
        <f>Data!V146</f>
        <v>1.6E-2</v>
      </c>
      <c r="H134" s="127">
        <f>Data!U199</f>
        <v>0</v>
      </c>
      <c r="I134" s="127">
        <f>Data!V199</f>
        <v>0</v>
      </c>
    </row>
    <row r="135" spans="1:9" x14ac:dyDescent="0.35">
      <c r="A135" s="117"/>
      <c r="B135" s="127">
        <f>Data!U35</f>
        <v>0</v>
      </c>
      <c r="C135" s="127">
        <f>Data!V39</f>
        <v>0</v>
      </c>
      <c r="D135" s="127">
        <f>Data!U99</f>
        <v>0</v>
      </c>
      <c r="E135" s="127">
        <f>Data!V88</f>
        <v>0</v>
      </c>
      <c r="F135" s="127">
        <f>Data!U147</f>
        <v>0.14000000000000001</v>
      </c>
      <c r="G135" s="127">
        <f>Data!V147</f>
        <v>6.6199999999999995E-2</v>
      </c>
      <c r="H135" s="127">
        <f>Data!U200</f>
        <v>0</v>
      </c>
      <c r="I135" s="127">
        <f>Data!V200</f>
        <v>0</v>
      </c>
    </row>
    <row r="136" spans="1:9" x14ac:dyDescent="0.35">
      <c r="A136" s="117"/>
      <c r="B136" s="127">
        <f>Data!U32</f>
        <v>0</v>
      </c>
      <c r="C136" s="127">
        <f>Data!V43</f>
        <v>0</v>
      </c>
      <c r="D136" s="127">
        <f>Data!U102</f>
        <v>0</v>
      </c>
      <c r="E136" s="127">
        <f>Data!V86</f>
        <v>0</v>
      </c>
      <c r="F136" s="127">
        <f>Data!U148</f>
        <v>0</v>
      </c>
      <c r="G136" s="127">
        <f>Data!V148</f>
        <v>0</v>
      </c>
      <c r="H136" s="127">
        <f>Data!U201</f>
        <v>0</v>
      </c>
      <c r="I136" s="127">
        <f>Data!V201</f>
        <v>0</v>
      </c>
    </row>
    <row r="137" spans="1:9" x14ac:dyDescent="0.35">
      <c r="A137" s="117"/>
      <c r="B137" s="127">
        <f>Data!U40</f>
        <v>0</v>
      </c>
      <c r="C137" s="127">
        <f>Data!V35</f>
        <v>0</v>
      </c>
      <c r="D137" s="127">
        <f>Data!U85</f>
        <v>0</v>
      </c>
      <c r="E137" s="127">
        <f>Data!V99</f>
        <v>0</v>
      </c>
      <c r="F137" s="127">
        <f>Data!U149</f>
        <v>0</v>
      </c>
      <c r="G137" s="127">
        <f>Data!V149</f>
        <v>0</v>
      </c>
      <c r="H137" s="127">
        <f>Data!U202</f>
        <v>0</v>
      </c>
      <c r="I137" s="127">
        <f>Data!V202</f>
        <v>0</v>
      </c>
    </row>
    <row r="138" spans="1:9" x14ac:dyDescent="0.35">
      <c r="A138" s="117"/>
      <c r="B138" s="127">
        <f>Data!U46</f>
        <v>0</v>
      </c>
      <c r="C138" s="127">
        <f>Data!V32</f>
        <v>0</v>
      </c>
      <c r="D138" s="127">
        <f>Data!U87</f>
        <v>0</v>
      </c>
      <c r="E138" s="127">
        <f>Data!V89</f>
        <v>0</v>
      </c>
      <c r="F138" s="127">
        <f>Data!U150</f>
        <v>0</v>
      </c>
      <c r="G138" s="127">
        <f>Data!V150</f>
        <v>0</v>
      </c>
      <c r="H138" s="127">
        <f>Data!U203</f>
        <v>0</v>
      </c>
      <c r="I138" s="127">
        <f>Data!V203</f>
        <v>0</v>
      </c>
    </row>
    <row r="139" spans="1:9" x14ac:dyDescent="0.35">
      <c r="A139" s="117"/>
      <c r="B139" s="127">
        <f>Data!U36</f>
        <v>0</v>
      </c>
      <c r="C139" s="127">
        <f>Data!V33</f>
        <v>0</v>
      </c>
      <c r="D139" s="127">
        <f>Data!U86</f>
        <v>0</v>
      </c>
      <c r="E139" s="127">
        <f>Data!V91</f>
        <v>0</v>
      </c>
      <c r="F139" s="127">
        <f>Data!U151</f>
        <v>0</v>
      </c>
      <c r="G139" s="127">
        <f>Data!V151</f>
        <v>0</v>
      </c>
      <c r="H139" s="127">
        <f>Data!U204</f>
        <v>0</v>
      </c>
      <c r="I139" s="127">
        <f>Data!V204</f>
        <v>0</v>
      </c>
    </row>
    <row r="140" spans="1:9" x14ac:dyDescent="0.35">
      <c r="A140" s="117"/>
      <c r="B140" s="127">
        <f>Data!U41</f>
        <v>0</v>
      </c>
      <c r="C140" s="127">
        <f>Data!V37</f>
        <v>0</v>
      </c>
      <c r="D140" s="127">
        <f>Data!U93</f>
        <v>0</v>
      </c>
      <c r="E140" s="127">
        <f>Data!V100</f>
        <v>0</v>
      </c>
      <c r="F140" s="127">
        <f>Data!U152</f>
        <v>0.19400000000000001</v>
      </c>
      <c r="G140" s="127">
        <f>Data!V152</f>
        <v>9.2600000000000002E-2</v>
      </c>
      <c r="H140" s="127">
        <f>Data!U205</f>
        <v>0</v>
      </c>
      <c r="I140" s="127">
        <f>Data!V205</f>
        <v>0</v>
      </c>
    </row>
    <row r="141" spans="1:9" x14ac:dyDescent="0.35">
      <c r="A141" s="117"/>
      <c r="B141" s="127">
        <f>Data!U34</f>
        <v>0</v>
      </c>
      <c r="C141" s="127">
        <f>Data!V42</f>
        <v>0</v>
      </c>
      <c r="D141" s="127">
        <f>Data!U96</f>
        <v>0</v>
      </c>
      <c r="E141" s="127">
        <f>Data!V93</f>
        <v>0</v>
      </c>
      <c r="F141" s="127">
        <f>Data!U153</f>
        <v>0.114</v>
      </c>
      <c r="G141" s="127">
        <f>Data!V153</f>
        <v>2.0400000000000001E-2</v>
      </c>
      <c r="H141" s="127">
        <f>Data!U206</f>
        <v>0</v>
      </c>
      <c r="I141" s="127">
        <f>Data!V206</f>
        <v>0</v>
      </c>
    </row>
    <row r="142" spans="1:9" x14ac:dyDescent="0.35">
      <c r="A142" s="117"/>
      <c r="B142" s="127">
        <f>Data!U43</f>
        <v>0</v>
      </c>
      <c r="C142" s="127">
        <f>Data!V34</f>
        <v>0</v>
      </c>
      <c r="D142" s="127">
        <f>Data!U90</f>
        <v>0</v>
      </c>
      <c r="E142" s="127">
        <f>Data!V96</f>
        <v>0</v>
      </c>
      <c r="F142" s="127">
        <f>Data!U154</f>
        <v>0</v>
      </c>
      <c r="G142" s="127">
        <f>Data!V154</f>
        <v>0</v>
      </c>
      <c r="H142" s="127">
        <f>Data!U207</f>
        <v>0</v>
      </c>
      <c r="I142" s="127">
        <f>Data!V207</f>
        <v>0</v>
      </c>
    </row>
    <row r="143" spans="1:9" x14ac:dyDescent="0.35">
      <c r="A143" s="117"/>
      <c r="B143" s="127">
        <f>Data!U45</f>
        <v>0</v>
      </c>
      <c r="C143" s="127">
        <f>Data!V41</f>
        <v>0</v>
      </c>
      <c r="D143" s="127">
        <f>Data!U98</f>
        <v>0</v>
      </c>
      <c r="E143" s="127">
        <f>Data!V98</f>
        <v>0</v>
      </c>
      <c r="F143" s="127">
        <f>Data!U155</f>
        <v>0</v>
      </c>
      <c r="G143" s="127">
        <f>Data!V155</f>
        <v>0</v>
      </c>
      <c r="H143" s="127">
        <f>Data!U208</f>
        <v>0</v>
      </c>
      <c r="I143" s="127">
        <f>Data!V208</f>
        <v>0</v>
      </c>
    </row>
    <row r="148" spans="1:11" s="196" customFormat="1" ht="23.5" x14ac:dyDescent="0.55000000000000004">
      <c r="A148" s="196" t="s">
        <v>217</v>
      </c>
    </row>
    <row r="150" spans="1:11" x14ac:dyDescent="0.35">
      <c r="A150" s="116" t="s">
        <v>50</v>
      </c>
      <c r="B150" s="117"/>
      <c r="C150" s="117"/>
      <c r="D150" s="117"/>
      <c r="E150" s="117"/>
      <c r="G150" s="116" t="s">
        <v>140</v>
      </c>
      <c r="H150" s="117"/>
      <c r="I150" s="117"/>
      <c r="J150" s="117"/>
      <c r="K150" s="117"/>
    </row>
    <row r="151" spans="1:11" x14ac:dyDescent="0.35">
      <c r="A151" s="117"/>
      <c r="B151" s="117" t="s">
        <v>40</v>
      </c>
      <c r="C151" s="117" t="s">
        <v>41</v>
      </c>
      <c r="D151" s="117" t="s">
        <v>42</v>
      </c>
      <c r="E151" s="117" t="s">
        <v>43</v>
      </c>
      <c r="G151" s="117"/>
      <c r="H151" s="117" t="s">
        <v>40</v>
      </c>
      <c r="I151" s="117" t="s">
        <v>41</v>
      </c>
      <c r="J151" s="117" t="s">
        <v>42</v>
      </c>
      <c r="K151" s="117" t="s">
        <v>43</v>
      </c>
    </row>
    <row r="152" spans="1:11" x14ac:dyDescent="0.35">
      <c r="A152" s="117" t="s">
        <v>47</v>
      </c>
      <c r="B152" s="117">
        <f>Data!G51</f>
        <v>0</v>
      </c>
      <c r="C152" s="118">
        <f>Data!G104</f>
        <v>0</v>
      </c>
      <c r="D152" s="117">
        <f>IF(Data!G156=0,NA(),Data!G156)</f>
        <v>60</v>
      </c>
      <c r="E152" s="117" t="e">
        <f>IF(Data!G209=0,NA(),Data!G209)</f>
        <v>#N/A</v>
      </c>
      <c r="G152" s="117" t="s">
        <v>47</v>
      </c>
      <c r="H152" s="118">
        <f>Data!G25</f>
        <v>0</v>
      </c>
      <c r="I152" s="118">
        <f>Data!G78</f>
        <v>0</v>
      </c>
      <c r="J152" s="117">
        <f>IF(Data!G130=0,NA(),Data!G130)</f>
        <v>18</v>
      </c>
      <c r="K152" s="117" t="e">
        <f>IF(Data!G183=0,NA(),Data!G183)</f>
        <v>#N/A</v>
      </c>
    </row>
    <row r="153" spans="1:11" x14ac:dyDescent="0.35">
      <c r="A153" s="117" t="s">
        <v>82</v>
      </c>
      <c r="B153" s="117">
        <f>Data!H51</f>
        <v>0</v>
      </c>
      <c r="C153" s="118">
        <f>Data!H104</f>
        <v>0</v>
      </c>
      <c r="D153" s="117" t="e">
        <f>IF(Data!H156=0,NA(),Data!H156)</f>
        <v>#N/A</v>
      </c>
      <c r="E153" s="117" t="e">
        <f>IF(Data!H209=0,NA(),Data!H209)</f>
        <v>#N/A</v>
      </c>
      <c r="G153" s="117" t="s">
        <v>82</v>
      </c>
      <c r="H153" s="118">
        <f>Data!H25</f>
        <v>0</v>
      </c>
      <c r="I153" s="118">
        <f>Data!H78</f>
        <v>0</v>
      </c>
      <c r="J153" s="117" t="str">
        <f>IF(Data!H130=0,NA(),Data!H130)</f>
        <v>na</v>
      </c>
      <c r="K153" s="117" t="e">
        <f>IF(Data!H183=0,NA(),Data!H183)</f>
        <v>#N/A</v>
      </c>
    </row>
    <row r="155" spans="1:11" x14ac:dyDescent="0.35">
      <c r="A155" s="117" t="s">
        <v>167</v>
      </c>
      <c r="G155" s="117" t="s">
        <v>190</v>
      </c>
    </row>
    <row r="156" spans="1:11" x14ac:dyDescent="0.35">
      <c r="A156" s="117"/>
      <c r="B156" s="117" t="s">
        <v>40</v>
      </c>
      <c r="C156" s="117" t="s">
        <v>41</v>
      </c>
      <c r="D156" s="117" t="s">
        <v>42</v>
      </c>
      <c r="E156" s="117" t="s">
        <v>43</v>
      </c>
      <c r="G156" s="117"/>
      <c r="H156" s="117" t="s">
        <v>40</v>
      </c>
      <c r="I156" s="117" t="s">
        <v>41</v>
      </c>
      <c r="J156" s="117" t="s">
        <v>42</v>
      </c>
      <c r="K156" s="117" t="s">
        <v>43</v>
      </c>
    </row>
    <row r="157" spans="1:11" x14ac:dyDescent="0.35">
      <c r="A157" s="117" t="s">
        <v>104</v>
      </c>
      <c r="B157" s="117">
        <f>Data!J51</f>
        <v>0</v>
      </c>
      <c r="C157" s="118">
        <f>Data!J104</f>
        <v>0</v>
      </c>
      <c r="D157" s="117">
        <v>0</v>
      </c>
      <c r="E157" s="117">
        <v>0</v>
      </c>
      <c r="G157" s="117" t="s">
        <v>104</v>
      </c>
      <c r="H157" s="118">
        <f>Data!J25</f>
        <v>0</v>
      </c>
      <c r="I157" s="118">
        <f>Data!J78</f>
        <v>0</v>
      </c>
      <c r="J157" s="118">
        <f>Data!J130</f>
        <v>264</v>
      </c>
      <c r="K157" s="118">
        <f>Data!J183</f>
        <v>0</v>
      </c>
    </row>
    <row r="158" spans="1:11" x14ac:dyDescent="0.35">
      <c r="A158" s="117" t="s">
        <v>105</v>
      </c>
      <c r="B158" s="117">
        <f>Data!K51</f>
        <v>0</v>
      </c>
      <c r="C158" s="118">
        <f>Data!K104</f>
        <v>0</v>
      </c>
      <c r="D158" s="117">
        <v>0</v>
      </c>
      <c r="E158" s="117">
        <v>0</v>
      </c>
      <c r="G158" s="117" t="s">
        <v>105</v>
      </c>
      <c r="H158" s="118">
        <f>Data!K25</f>
        <v>0</v>
      </c>
      <c r="I158" s="118">
        <f>Data!K78</f>
        <v>0</v>
      </c>
      <c r="J158" s="118">
        <f>Data!K130</f>
        <v>120</v>
      </c>
      <c r="K158" s="118">
        <f>Data!K183</f>
        <v>0</v>
      </c>
    </row>
    <row r="159" spans="1:11" x14ac:dyDescent="0.35">
      <c r="A159" s="117" t="s">
        <v>106</v>
      </c>
      <c r="B159" s="117">
        <f>Data!L51</f>
        <v>0</v>
      </c>
      <c r="C159" s="118">
        <f>Data!L104</f>
        <v>0</v>
      </c>
      <c r="D159" s="117">
        <v>0</v>
      </c>
      <c r="E159" s="117">
        <v>0</v>
      </c>
      <c r="G159" s="117" t="s">
        <v>106</v>
      </c>
      <c r="H159" s="118">
        <f>Data!L25</f>
        <v>0</v>
      </c>
      <c r="I159" s="118">
        <f>Data!L78</f>
        <v>0</v>
      </c>
      <c r="J159" s="118">
        <f>Data!L130</f>
        <v>0</v>
      </c>
      <c r="K159" s="118">
        <f>Data!L183</f>
        <v>0</v>
      </c>
    </row>
    <row r="161" spans="1:11" x14ac:dyDescent="0.35">
      <c r="A161" s="117" t="s">
        <v>168</v>
      </c>
      <c r="G161" s="117" t="s">
        <v>191</v>
      </c>
    </row>
    <row r="162" spans="1:11" x14ac:dyDescent="0.35">
      <c r="A162" s="117"/>
      <c r="B162" s="117" t="s">
        <v>40</v>
      </c>
      <c r="C162" s="117" t="s">
        <v>41</v>
      </c>
      <c r="D162" s="117" t="s">
        <v>42</v>
      </c>
      <c r="E162" s="117" t="s">
        <v>43</v>
      </c>
      <c r="G162" s="117"/>
      <c r="H162" s="117" t="s">
        <v>40</v>
      </c>
      <c r="I162" s="117" t="s">
        <v>41</v>
      </c>
      <c r="J162" s="117" t="s">
        <v>42</v>
      </c>
      <c r="K162" s="117" t="s">
        <v>43</v>
      </c>
    </row>
    <row r="163" spans="1:11" x14ac:dyDescent="0.35">
      <c r="A163" s="117" t="s">
        <v>104</v>
      </c>
      <c r="B163" s="117">
        <f>Data!P51</f>
        <v>0</v>
      </c>
      <c r="C163" s="118">
        <f>Data!P104</f>
        <v>0</v>
      </c>
      <c r="D163" s="117">
        <v>0</v>
      </c>
      <c r="E163" s="117">
        <v>0</v>
      </c>
      <c r="G163" s="117" t="s">
        <v>104</v>
      </c>
      <c r="H163" s="118">
        <f>Data!P25</f>
        <v>0</v>
      </c>
      <c r="I163" s="118">
        <f>Data!P78</f>
        <v>0</v>
      </c>
      <c r="J163" s="118" t="str">
        <f>Data!P130</f>
        <v>na</v>
      </c>
      <c r="K163" s="118">
        <f>Data!P183</f>
        <v>0</v>
      </c>
    </row>
    <row r="164" spans="1:11" x14ac:dyDescent="0.35">
      <c r="A164" s="117" t="s">
        <v>105</v>
      </c>
      <c r="B164" s="117">
        <f>Data!Q51</f>
        <v>0</v>
      </c>
      <c r="C164" s="118">
        <f>Data!Q104</f>
        <v>0</v>
      </c>
      <c r="D164" s="117">
        <v>0</v>
      </c>
      <c r="E164" s="117">
        <v>0</v>
      </c>
      <c r="G164" s="117" t="s">
        <v>105</v>
      </c>
      <c r="H164" s="118">
        <f>Data!Q25</f>
        <v>0</v>
      </c>
      <c r="I164" s="118">
        <f>Data!Q78</f>
        <v>0</v>
      </c>
      <c r="J164" s="118" t="str">
        <f>Data!Q130</f>
        <v>na</v>
      </c>
      <c r="K164" s="118">
        <f>Data!Q183</f>
        <v>0</v>
      </c>
    </row>
    <row r="165" spans="1:11" x14ac:dyDescent="0.35">
      <c r="A165" s="117" t="s">
        <v>106</v>
      </c>
      <c r="B165" s="117">
        <f>Data!R51</f>
        <v>0</v>
      </c>
      <c r="C165" s="118">
        <f>Data!R104</f>
        <v>0</v>
      </c>
      <c r="D165" s="117">
        <v>0</v>
      </c>
      <c r="E165" s="117">
        <v>0</v>
      </c>
      <c r="G165" s="117" t="s">
        <v>106</v>
      </c>
      <c r="H165" s="118">
        <f>Data!R25</f>
        <v>0</v>
      </c>
      <c r="I165" s="118">
        <f>Data!R78</f>
        <v>0</v>
      </c>
      <c r="J165" s="118" t="str">
        <f>Data!R130</f>
        <v>na</v>
      </c>
      <c r="K165" s="118">
        <f>Data!R183</f>
        <v>0</v>
      </c>
    </row>
    <row r="166" spans="1:11" s="64" customFormat="1" x14ac:dyDescent="0.35"/>
    <row r="167" spans="1:11" x14ac:dyDescent="0.35">
      <c r="A167" s="117" t="s">
        <v>169</v>
      </c>
      <c r="G167" s="117" t="s">
        <v>192</v>
      </c>
    </row>
    <row r="168" spans="1:11" x14ac:dyDescent="0.35">
      <c r="A168" s="117"/>
      <c r="B168" s="117" t="s">
        <v>40</v>
      </c>
      <c r="C168" s="117" t="s">
        <v>41</v>
      </c>
      <c r="D168" s="117" t="s">
        <v>42</v>
      </c>
      <c r="E168" s="117" t="s">
        <v>43</v>
      </c>
      <c r="G168" s="117"/>
      <c r="H168" s="117" t="s">
        <v>40</v>
      </c>
      <c r="I168" s="117" t="s">
        <v>41</v>
      </c>
      <c r="J168" s="117" t="s">
        <v>42</v>
      </c>
      <c r="K168" s="117" t="s">
        <v>43</v>
      </c>
    </row>
    <row r="169" spans="1:11" x14ac:dyDescent="0.35">
      <c r="A169" s="117" t="s">
        <v>47</v>
      </c>
      <c r="B169" s="127">
        <f>Data!U51</f>
        <v>0</v>
      </c>
      <c r="C169" s="127">
        <f>Data!U104</f>
        <v>0</v>
      </c>
      <c r="D169" s="127"/>
      <c r="E169" s="127"/>
      <c r="G169" s="117" t="s">
        <v>47</v>
      </c>
      <c r="H169" s="127">
        <f>Data!U25</f>
        <v>0</v>
      </c>
      <c r="I169" s="127">
        <f>Data!U78</f>
        <v>0</v>
      </c>
      <c r="J169" s="117">
        <f>IF(Data!U130=0,NA(),Data!U130)</f>
        <v>0.13200000000000001</v>
      </c>
      <c r="K169" s="117" t="e">
        <f>IF(Data!U183=0,NA(),Data!U183)</f>
        <v>#N/A</v>
      </c>
    </row>
    <row r="170" spans="1:11" x14ac:dyDescent="0.35">
      <c r="A170" s="117" t="s">
        <v>82</v>
      </c>
      <c r="B170" s="127">
        <f>Data!V51</f>
        <v>0</v>
      </c>
      <c r="C170" s="127">
        <f>Data!V104</f>
        <v>0</v>
      </c>
      <c r="D170" s="127"/>
      <c r="E170" s="127"/>
      <c r="G170" s="117" t="s">
        <v>82</v>
      </c>
      <c r="H170" s="127">
        <f>Data!V25</f>
        <v>0</v>
      </c>
      <c r="I170" s="127">
        <f>Data!V78</f>
        <v>0</v>
      </c>
      <c r="J170" s="117" t="str">
        <f>IF(Data!V130=0,NA(),Data!V130)</f>
        <v>na</v>
      </c>
      <c r="K170" s="117" t="e">
        <f>IF(Data!V183=0,NA(),Data!V183)</f>
        <v>#N/A</v>
      </c>
    </row>
  </sheetData>
  <mergeCells count="8">
    <mergeCell ref="B101:C101"/>
    <mergeCell ref="D101:E101"/>
    <mergeCell ref="F101:G101"/>
    <mergeCell ref="H101:I101"/>
    <mergeCell ref="B123:C123"/>
    <mergeCell ref="D123:E123"/>
    <mergeCell ref="F123:G123"/>
    <mergeCell ref="H123:I12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2"/>
  <sheetViews>
    <sheetView zoomScale="90" zoomScaleNormal="90" workbookViewId="0">
      <selection activeCell="G30" sqref="G30"/>
    </sheetView>
  </sheetViews>
  <sheetFormatPr defaultColWidth="8.7265625" defaultRowHeight="14.5" x14ac:dyDescent="0.35"/>
  <cols>
    <col min="1" max="1" width="8.7265625" style="51"/>
    <col min="2" max="2" width="43.1796875" style="51" customWidth="1"/>
    <col min="3" max="3" width="17.26953125" style="51" customWidth="1"/>
    <col min="4" max="4" width="16.453125" style="51" customWidth="1"/>
    <col min="5" max="7" width="8.7265625" style="51"/>
    <col min="8" max="8" width="43.26953125" style="51" customWidth="1"/>
    <col min="9" max="16384" width="8.7265625" style="51"/>
  </cols>
  <sheetData>
    <row r="1" spans="1:11" s="198" customFormat="1" ht="21" x14ac:dyDescent="0.5">
      <c r="B1" s="197" t="s">
        <v>213</v>
      </c>
    </row>
    <row r="2" spans="1:11" s="202" customFormat="1" ht="43.5" customHeight="1" x14ac:dyDescent="0.5">
      <c r="B2" s="203" t="s">
        <v>218</v>
      </c>
    </row>
    <row r="3" spans="1:11" x14ac:dyDescent="0.35">
      <c r="B3" s="52" t="s">
        <v>140</v>
      </c>
      <c r="H3" s="52" t="s">
        <v>214</v>
      </c>
    </row>
    <row r="4" spans="1:11" x14ac:dyDescent="0.35">
      <c r="A4" s="117"/>
      <c r="B4" s="117"/>
      <c r="C4" s="200" t="s">
        <v>47</v>
      </c>
      <c r="D4" s="200" t="s">
        <v>82</v>
      </c>
      <c r="E4" s="284" t="s">
        <v>103</v>
      </c>
      <c r="G4" s="117"/>
      <c r="H4" s="279"/>
      <c r="I4" s="279" t="s">
        <v>47</v>
      </c>
      <c r="J4" s="279" t="s">
        <v>82</v>
      </c>
      <c r="K4" s="284" t="s">
        <v>103</v>
      </c>
    </row>
    <row r="5" spans="1:11" x14ac:dyDescent="0.35">
      <c r="A5" s="117">
        <v>3</v>
      </c>
      <c r="B5" s="117" t="str">
        <f>Data!B114</f>
        <v>Barnstaple, North Devon District Hospital</v>
      </c>
      <c r="C5" s="225" t="e">
        <f>IF(Data!G114=0,NA(),Data!G114)</f>
        <v>#N/A</v>
      </c>
      <c r="D5" s="279" t="e">
        <f>IF(Data!H114=0,NA(),Data!H114)</f>
        <v>#N/A</v>
      </c>
      <c r="E5" s="284">
        <f>SUM(Data!G114:H114)</f>
        <v>0</v>
      </c>
      <c r="G5" s="117">
        <v>3</v>
      </c>
      <c r="H5" s="201" t="str">
        <f>Data!B139</f>
        <v xml:space="preserve">Barnstaple, North Devon District Hospital </v>
      </c>
      <c r="I5" s="201" t="e">
        <f>IF(Data!G139=0,NA(),Data!G139)</f>
        <v>#N/A</v>
      </c>
      <c r="J5" s="201" t="e">
        <f>IF(Data!H139=0,NA(),Data!H139)</f>
        <v>#N/A</v>
      </c>
      <c r="K5" s="284">
        <f>SUM(Data!G139:H139)</f>
        <v>0</v>
      </c>
    </row>
    <row r="6" spans="1:11" x14ac:dyDescent="0.35">
      <c r="A6" s="117">
        <v>7</v>
      </c>
      <c r="B6" s="117" t="str">
        <f>Data!B118</f>
        <v>Swindon, Great Weston Hospital</v>
      </c>
      <c r="C6" s="279" t="e">
        <f>IF(Data!G118=0,NA(),Data!G118)</f>
        <v>#N/A</v>
      </c>
      <c r="D6" s="279" t="e">
        <f>IF(Data!H118=0,NA(),Data!H118)</f>
        <v>#N/A</v>
      </c>
      <c r="E6" s="284">
        <f>SUM(Data!G118:H118)</f>
        <v>0</v>
      </c>
      <c r="G6" s="117">
        <v>5</v>
      </c>
      <c r="H6" s="201" t="str">
        <f>Data!B141</f>
        <v xml:space="preserve">Exeter, Royal Devon and Exeter Hospital </v>
      </c>
      <c r="I6" s="201" t="e">
        <f>IF(Data!G141=0,NA(),Data!G141)</f>
        <v>#N/A</v>
      </c>
      <c r="J6" s="201" t="e">
        <f>IF(Data!H141=0,NA(),Data!H141)</f>
        <v>#N/A</v>
      </c>
      <c r="K6" s="284">
        <f>SUM(Data!G141:H141)</f>
        <v>0</v>
      </c>
    </row>
    <row r="7" spans="1:11" x14ac:dyDescent="0.35">
      <c r="A7" s="117">
        <v>8</v>
      </c>
      <c r="B7" s="117" t="str">
        <f>Data!B119</f>
        <v xml:space="preserve">Taunton, Musgrove Park Hospital </v>
      </c>
      <c r="C7" s="279" t="e">
        <f>IF(Data!G119=0,NA(),Data!G119)</f>
        <v>#N/A</v>
      </c>
      <c r="D7" s="279" t="e">
        <f>IF(Data!H119=0,NA(),Data!H119)</f>
        <v>#N/A</v>
      </c>
      <c r="E7" s="284">
        <f>SUM(Data!G119:H119)</f>
        <v>0</v>
      </c>
      <c r="G7" s="117">
        <v>6</v>
      </c>
      <c r="H7" s="201" t="str">
        <f>Data!B142</f>
        <v xml:space="preserve">Gloucester, Gloucestershire Hospitals </v>
      </c>
      <c r="I7" s="201" t="e">
        <f>IF(Data!G142=0,NA(),Data!G142)</f>
        <v>#N/A</v>
      </c>
      <c r="J7" s="201" t="e">
        <f>IF(Data!H142=0,NA(),Data!H142)</f>
        <v>#N/A</v>
      </c>
      <c r="K7" s="284">
        <f>SUM(Data!G142:H142)</f>
        <v>0</v>
      </c>
    </row>
    <row r="8" spans="1:11" x14ac:dyDescent="0.35">
      <c r="A8" s="117">
        <v>9</v>
      </c>
      <c r="B8" s="117" t="str">
        <f>Data!B120</f>
        <v xml:space="preserve">Torquay, Torbay District General Hospital </v>
      </c>
      <c r="C8" s="279" t="e">
        <f>IF(Data!G120=0,NA(),Data!G120)</f>
        <v>#N/A</v>
      </c>
      <c r="D8" s="279" t="e">
        <f>IF(Data!H120=0,NA(),Data!H120)</f>
        <v>#N/A</v>
      </c>
      <c r="E8" s="284">
        <f>SUM(Data!G120:H120)</f>
        <v>0</v>
      </c>
      <c r="G8" s="117">
        <v>7</v>
      </c>
      <c r="H8" s="201" t="str">
        <f>Data!B143</f>
        <v xml:space="preserve">Plymouth, Derriford Hospital </v>
      </c>
      <c r="I8" s="201" t="e">
        <f>IF(Data!G143=0,NA(),Data!G143)</f>
        <v>#N/A</v>
      </c>
      <c r="J8" s="201" t="e">
        <f>IF(Data!H143=0,NA(),Data!H143)</f>
        <v>#N/A</v>
      </c>
      <c r="K8" s="284">
        <f>SUM(Data!G143:H143)</f>
        <v>0</v>
      </c>
    </row>
    <row r="9" spans="1:11" x14ac:dyDescent="0.35">
      <c r="A9" s="117">
        <v>10</v>
      </c>
      <c r="B9" s="117" t="str">
        <f>Data!B121</f>
        <v>Truro, Royal Cornwall Hospital</v>
      </c>
      <c r="C9" s="279" t="e">
        <f>IF(Data!G121=0,NA(),Data!G121)</f>
        <v>#N/A</v>
      </c>
      <c r="D9" s="279" t="e">
        <f>IF(Data!H121=0,NA(),Data!H121)</f>
        <v>#N/A</v>
      </c>
      <c r="E9" s="284">
        <f>SUM(Data!G121:H121)</f>
        <v>0</v>
      </c>
      <c r="G9" s="117">
        <v>12</v>
      </c>
      <c r="H9" s="201" t="str">
        <f>Data!B148</f>
        <v>Abergavenny, Nevill Hall Hospital</v>
      </c>
      <c r="I9" s="201" t="e">
        <f>IF(Data!G148=0,NA(),Data!G148)</f>
        <v>#N/A</v>
      </c>
      <c r="J9" s="201" t="e">
        <f>IF(Data!H148=0,NA(),Data!H148)</f>
        <v>#N/A</v>
      </c>
      <c r="K9" s="284">
        <f>SUM(Data!G148:H148)</f>
        <v>0</v>
      </c>
    </row>
    <row r="10" spans="1:11" x14ac:dyDescent="0.35">
      <c r="A10" s="117">
        <v>11</v>
      </c>
      <c r="B10" s="117" t="str">
        <f>Data!B122</f>
        <v>Abergavenny, Nevill Hall Hospital</v>
      </c>
      <c r="C10" s="279" t="e">
        <f>IF(Data!G122=0,NA(),Data!G122)</f>
        <v>#N/A</v>
      </c>
      <c r="D10" s="279" t="e">
        <f>IF(Data!H122=0,NA(),Data!H122)</f>
        <v>#N/A</v>
      </c>
      <c r="E10" s="284">
        <f>SUM(Data!G122:H122)</f>
        <v>0</v>
      </c>
      <c r="G10" s="117">
        <v>13</v>
      </c>
      <c r="H10" s="201" t="str">
        <f>Data!B149</f>
        <v>Bridgend, Princess of Wales Hospital</v>
      </c>
      <c r="I10" s="201" t="e">
        <f>IF(Data!G149=0,NA(),Data!G149)</f>
        <v>#N/A</v>
      </c>
      <c r="J10" s="201" t="e">
        <f>IF(Data!H149=0,NA(),Data!H149)</f>
        <v>#N/A</v>
      </c>
      <c r="K10" s="284">
        <f>SUM(Data!G149:H149)</f>
        <v>0</v>
      </c>
    </row>
    <row r="11" spans="1:11" x14ac:dyDescent="0.35">
      <c r="A11" s="117">
        <v>14</v>
      </c>
      <c r="B11" s="117" t="str">
        <f>Data!B125</f>
        <v xml:space="preserve">Haverford West, Withybush Hospital </v>
      </c>
      <c r="C11" s="279" t="e">
        <f>IF(Data!G125=0,NA(),Data!G125)</f>
        <v>#N/A</v>
      </c>
      <c r="D11" s="279" t="e">
        <f>IF(Data!H125=0,NA(),Data!H125)</f>
        <v>#N/A</v>
      </c>
      <c r="E11" s="284">
        <f>SUM(Data!G125:H125)</f>
        <v>0</v>
      </c>
      <c r="G11" s="117">
        <v>18</v>
      </c>
      <c r="H11" s="201" t="str">
        <f>Data!B154</f>
        <v xml:space="preserve">Newport, Royal Gwent Hospital </v>
      </c>
      <c r="I11" s="201" t="e">
        <f>IF(Data!G154=0,NA(),Data!G154)</f>
        <v>#N/A</v>
      </c>
      <c r="J11" s="201" t="e">
        <f>IF(Data!H154=0,NA(),Data!H154)</f>
        <v>#N/A</v>
      </c>
      <c r="K11" s="284">
        <f>SUM(Data!G154:H154)</f>
        <v>0</v>
      </c>
    </row>
    <row r="12" spans="1:11" x14ac:dyDescent="0.35">
      <c r="A12" s="117">
        <v>15</v>
      </c>
      <c r="B12" s="117" t="str">
        <f>Data!B126</f>
        <v xml:space="preserve">Llantrisant, Royal Glamorgan Hospital </v>
      </c>
      <c r="C12" s="279" t="e">
        <f>IF(Data!G126=0,NA(),Data!G126)</f>
        <v>#N/A</v>
      </c>
      <c r="D12" s="279" t="e">
        <f>IF(Data!H126=0,NA(),Data!H126)</f>
        <v>#N/A</v>
      </c>
      <c r="E12" s="284">
        <f>SUM(Data!G126:H126)</f>
        <v>0</v>
      </c>
      <c r="G12" s="117">
        <v>19</v>
      </c>
      <c r="H12" s="201" t="str">
        <f>Data!B155</f>
        <v>Swansea, Singleton Hospital</v>
      </c>
      <c r="I12" s="201" t="e">
        <f>IF(Data!G155=0,NA(),Data!G155)</f>
        <v>#N/A</v>
      </c>
      <c r="J12" s="201" t="e">
        <f>IF(Data!H155=0,NA(),Data!H155)</f>
        <v>#N/A</v>
      </c>
      <c r="K12" s="284">
        <f>SUM(Data!G155:H155)</f>
        <v>0</v>
      </c>
    </row>
    <row r="13" spans="1:11" x14ac:dyDescent="0.35">
      <c r="A13" s="117">
        <v>16</v>
      </c>
      <c r="B13" s="117" t="str">
        <f>Data!B127</f>
        <v>Merthyr Tydfil, Prince Charles Hospital</v>
      </c>
      <c r="C13" s="279" t="e">
        <f>IF(Data!G127=0,NA(),Data!G127)</f>
        <v>#N/A</v>
      </c>
      <c r="D13" s="279" t="e">
        <f>IF(Data!H127=0,NA(),Data!H127)</f>
        <v>#N/A</v>
      </c>
      <c r="E13" s="284">
        <f>SUM(Data!G127:H127)</f>
        <v>0</v>
      </c>
      <c r="G13" s="117">
        <v>8</v>
      </c>
      <c r="H13" s="201" t="str">
        <f>Data!B144</f>
        <v xml:space="preserve">Swindon, Great Weston Hospital </v>
      </c>
      <c r="I13" s="201">
        <f>IF(Data!G144=0,NA(),Data!G144)</f>
        <v>6</v>
      </c>
      <c r="J13" s="201">
        <f>IF(Data!H144=0,NA(),Data!H144)</f>
        <v>4</v>
      </c>
      <c r="K13" s="284">
        <f>SUM(Data!G144:H144)</f>
        <v>10</v>
      </c>
    </row>
    <row r="14" spans="1:11" x14ac:dyDescent="0.35">
      <c r="A14" s="117">
        <v>17</v>
      </c>
      <c r="B14" s="117" t="str">
        <f>Data!B128</f>
        <v xml:space="preserve">Newport, Royal Gwent Hospital </v>
      </c>
      <c r="C14" s="279" t="str">
        <f>IF(Data!G128=0,NA(),Data!G128)</f>
        <v>N/A</v>
      </c>
      <c r="D14" s="279" t="str">
        <f>IF(Data!H128=0,NA(),Data!H128)</f>
        <v>N/A</v>
      </c>
      <c r="E14" s="284">
        <f>SUM(Data!G128:H128)</f>
        <v>0</v>
      </c>
      <c r="G14" s="117">
        <v>11</v>
      </c>
      <c r="H14" s="201" t="str">
        <f>Data!B147</f>
        <v xml:space="preserve">Truro, Royal Cornwall Hospital </v>
      </c>
      <c r="I14" s="201">
        <f>IF(Data!G147=0,NA(),Data!G147)</f>
        <v>7</v>
      </c>
      <c r="J14" s="201">
        <f>IF(Data!H147=0,NA(),Data!H147)</f>
        <v>7</v>
      </c>
      <c r="K14" s="284">
        <f>SUM(Data!G147:H147)</f>
        <v>14</v>
      </c>
    </row>
    <row r="15" spans="1:11" x14ac:dyDescent="0.35">
      <c r="A15" s="117">
        <v>18</v>
      </c>
      <c r="B15" s="117" t="str">
        <f>Data!B129</f>
        <v xml:space="preserve">Swansea, Singleton Hospital </v>
      </c>
      <c r="C15" s="279" t="e">
        <f>IF(Data!G129=0,NA(),Data!G129)</f>
        <v>#N/A</v>
      </c>
      <c r="D15" s="279">
        <f>IF(Data!H129=0,NA(),Data!H129)</f>
        <v>12</v>
      </c>
      <c r="E15" s="284">
        <f>SUM(Data!G129:H129)</f>
        <v>12</v>
      </c>
      <c r="G15" s="117">
        <v>10</v>
      </c>
      <c r="H15" s="201" t="str">
        <f>Data!B146</f>
        <v xml:space="preserve">Torquay, Torbay General District Hospital </v>
      </c>
      <c r="I15" s="201">
        <f>IF(Data!G146=0,NA(),Data!G146)</f>
        <v>12</v>
      </c>
      <c r="J15" s="201">
        <f>IF(Data!H146=0,NA(),Data!H146)</f>
        <v>4</v>
      </c>
      <c r="K15" s="284">
        <f>SUM(Data!G146:H146)</f>
        <v>16</v>
      </c>
    </row>
    <row r="16" spans="1:11" x14ac:dyDescent="0.35">
      <c r="A16" s="117">
        <v>2</v>
      </c>
      <c r="B16" s="117" t="str">
        <f>Data!B113</f>
        <v>Cardiff, University Hospital of Wales</v>
      </c>
      <c r="C16" s="279">
        <f>IF(Data!G113=0,NA(),Data!G113)</f>
        <v>17</v>
      </c>
      <c r="D16" s="279" t="e">
        <f>IF(Data!H113=0,NA(),Data!H113)</f>
        <v>#N/A</v>
      </c>
      <c r="E16" s="284">
        <f>SUM(Data!G113:H113)</f>
        <v>17</v>
      </c>
      <c r="G16" s="117">
        <v>2</v>
      </c>
      <c r="H16" s="201" t="str">
        <f>Data!B138</f>
        <v>Cardiff, Noah’s Ark Children’s Hospital</v>
      </c>
      <c r="I16" s="201">
        <f>IF(Data!G138=0,NA(),Data!G138)</f>
        <v>17</v>
      </c>
      <c r="J16" s="201" t="e">
        <f>IF(Data!H138=0,NA(),Data!H138)</f>
        <v>#N/A</v>
      </c>
      <c r="K16" s="284">
        <f>SUM(Data!G138:H138)</f>
        <v>17</v>
      </c>
    </row>
    <row r="17" spans="1:13" x14ac:dyDescent="0.35">
      <c r="A17" s="117">
        <v>1</v>
      </c>
      <c r="B17" s="117" t="str">
        <f>Data!B112</f>
        <v>Bristol, Bristol Heart Institute</v>
      </c>
      <c r="C17" s="279">
        <f>IF(Data!G112=0,NA(),Data!G112)</f>
        <v>18</v>
      </c>
      <c r="D17" s="279" t="str">
        <f>IF(Data!H112=0,NA(),Data!H112)</f>
        <v>na</v>
      </c>
      <c r="E17" s="284">
        <f>SUM(Data!G112:H112)</f>
        <v>18</v>
      </c>
      <c r="G17" s="117">
        <v>16</v>
      </c>
      <c r="H17" s="201" t="str">
        <f>Data!B152</f>
        <v xml:space="preserve">Llantrisant, Royal Glamorgan Hospital </v>
      </c>
      <c r="I17" s="201">
        <f>IF(Data!G152=0,NA(),Data!G152)</f>
        <v>5</v>
      </c>
      <c r="J17" s="201">
        <f>IF(Data!H152=0,NA(),Data!H152)</f>
        <v>12</v>
      </c>
      <c r="K17" s="284">
        <f>SUM(Data!G152:H152)</f>
        <v>17</v>
      </c>
    </row>
    <row r="18" spans="1:13" x14ac:dyDescent="0.35">
      <c r="A18" s="117">
        <v>6</v>
      </c>
      <c r="B18" s="117" t="str">
        <f>Data!B117</f>
        <v>Plymouth, Derriford Hospital</v>
      </c>
      <c r="C18" s="279">
        <f>IF(Data!G117=0,NA(),Data!G117)</f>
        <v>30</v>
      </c>
      <c r="D18" s="279" t="e">
        <f>IF(Data!H117=0,NA(),Data!H117)</f>
        <v>#N/A</v>
      </c>
      <c r="E18" s="284">
        <f>SUM(Data!G117:H117)</f>
        <v>30</v>
      </c>
      <c r="G18" s="117">
        <v>9</v>
      </c>
      <c r="H18" s="201" t="str">
        <f>Data!B145</f>
        <v xml:space="preserve">Taunton, Musgrove Park Hospital </v>
      </c>
      <c r="I18" s="201">
        <f>IF(Data!G145=0,NA(),Data!G145)</f>
        <v>28</v>
      </c>
      <c r="J18" s="201" t="e">
        <f>IF(Data!H145=0,NA(),Data!H145)</f>
        <v>#N/A</v>
      </c>
      <c r="K18" s="284">
        <f>SUM(Data!G145:H145)</f>
        <v>28</v>
      </c>
    </row>
    <row r="19" spans="1:13" x14ac:dyDescent="0.35">
      <c r="A19" s="117">
        <v>12</v>
      </c>
      <c r="B19" s="117" t="str">
        <f>Data!B123</f>
        <v>Bridgend, Princess of Wales Hospital</v>
      </c>
      <c r="C19" s="279">
        <f>IF(Data!G123=0,NA(),Data!G123)</f>
        <v>52</v>
      </c>
      <c r="D19" s="279" t="e">
        <f>IF(Data!H123=0,NA(),Data!H123)</f>
        <v>#N/A</v>
      </c>
      <c r="E19" s="284">
        <f>SUM(Data!G123:H123)</f>
        <v>52</v>
      </c>
      <c r="G19" s="117">
        <v>4</v>
      </c>
      <c r="H19" s="201" t="str">
        <f>Data!B140</f>
        <v xml:space="preserve">Bath, Royal United Hospital </v>
      </c>
      <c r="I19" s="201">
        <v>15</v>
      </c>
      <c r="J19" s="201">
        <v>15</v>
      </c>
      <c r="K19" s="284">
        <f>SUM(I19:J19)</f>
        <v>30</v>
      </c>
    </row>
    <row r="20" spans="1:13" x14ac:dyDescent="0.35">
      <c r="A20" s="117">
        <v>13</v>
      </c>
      <c r="B20" s="117" t="str">
        <f>Data!B124</f>
        <v xml:space="preserve">Carmarthen, Glangwilli General Hospital </v>
      </c>
      <c r="C20" s="279">
        <f>IF(Data!G124=0,NA(),Data!G124)</f>
        <v>52</v>
      </c>
      <c r="D20" s="279" t="e">
        <f>IF(Data!H124=0,NA(),Data!H124)</f>
        <v>#N/A</v>
      </c>
      <c r="E20" s="284">
        <f>SUM(Data!G124:H124)</f>
        <v>52</v>
      </c>
      <c r="G20" s="117">
        <v>17</v>
      </c>
      <c r="H20" s="201" t="str">
        <f>Data!B153</f>
        <v>Merthyr Tydfil, Prince Charles Hospital</v>
      </c>
      <c r="I20" s="201">
        <f>IF(Data!G153=0,NA(),Data!G153)</f>
        <v>14</v>
      </c>
      <c r="J20" s="201">
        <f>IF(Data!H153=0,NA(),Data!H153)</f>
        <v>32</v>
      </c>
      <c r="K20" s="284">
        <f>SUM(Data!G153:H153)</f>
        <v>46</v>
      </c>
    </row>
    <row r="21" spans="1:13" x14ac:dyDescent="0.35">
      <c r="A21" s="117">
        <v>5</v>
      </c>
      <c r="B21" s="117" t="str">
        <f>Data!B116</f>
        <v>Gloucester, Gloucestershire Hospitals</v>
      </c>
      <c r="C21" s="279">
        <f>IF(Data!G116=0,NA(),Data!G116)</f>
        <v>39</v>
      </c>
      <c r="D21" s="279">
        <f>IF(Data!H116=0,NA(),Data!H116)</f>
        <v>39</v>
      </c>
      <c r="E21" s="284">
        <f>SUM(Data!G116:H116)</f>
        <v>78</v>
      </c>
      <c r="G21" s="117">
        <v>1</v>
      </c>
      <c r="H21" s="201" t="str">
        <f>Data!B137</f>
        <v xml:space="preserve">Bristol, Bristol Royal Hospital for Children </v>
      </c>
      <c r="I21" s="201">
        <f>IF(Data!G137=0,NA(),Data!G137)</f>
        <v>60</v>
      </c>
      <c r="J21" s="201" t="e">
        <f>IF(Data!H137=0,NA(),Data!H137)</f>
        <v>#N/A</v>
      </c>
      <c r="K21" s="284">
        <f>SUM(Data!G137:H137)</f>
        <v>60</v>
      </c>
    </row>
    <row r="22" spans="1:13" x14ac:dyDescent="0.35">
      <c r="A22" s="117">
        <v>4</v>
      </c>
      <c r="B22" s="117" t="str">
        <f>Data!B115</f>
        <v>Exeter, Royal Devon and Exeter Hospital</v>
      </c>
      <c r="C22" s="279">
        <f>IF(Data!G115=0,NA(),Data!G115)</f>
        <v>56</v>
      </c>
      <c r="D22" s="279">
        <f>IF(Data!H115=0,NA(),Data!H115)</f>
        <v>130</v>
      </c>
      <c r="E22" s="284">
        <f>SUM(Data!G115:H115)</f>
        <v>186</v>
      </c>
      <c r="G22" s="117">
        <v>15</v>
      </c>
      <c r="H22" s="201" t="str">
        <f>Data!B151</f>
        <v xml:space="preserve">Haverfordwest, Withybush Hospital </v>
      </c>
      <c r="I22" s="201">
        <f>IF(Data!G151=0,NA(),Data!G151)</f>
        <v>67</v>
      </c>
      <c r="J22" s="201">
        <f>IF(Data!H151=0,NA(),Data!H151)</f>
        <v>84</v>
      </c>
      <c r="K22" s="284">
        <f>SUM(Data!G151:H151)</f>
        <v>151</v>
      </c>
    </row>
    <row r="23" spans="1:13" x14ac:dyDescent="0.35">
      <c r="G23" s="117">
        <v>14</v>
      </c>
      <c r="H23" s="201" t="str">
        <f>Data!B150</f>
        <v xml:space="preserve">Carmarthen, Glangwilli General Hospital </v>
      </c>
      <c r="I23" s="201">
        <f>IF(Data!G150=0,NA(),Data!G150)</f>
        <v>91</v>
      </c>
      <c r="J23" s="201">
        <f>IF(Data!H150=0,NA(),Data!H150)</f>
        <v>87</v>
      </c>
      <c r="K23" s="284">
        <f>SUM(Data!G150:H150)</f>
        <v>178</v>
      </c>
    </row>
    <row r="26" spans="1:13" s="199" customFormat="1" ht="18.649999999999999" x14ac:dyDescent="0.45">
      <c r="B26" s="199" t="s">
        <v>215</v>
      </c>
    </row>
    <row r="27" spans="1:13" s="202" customFormat="1" ht="43.5" customHeight="1" x14ac:dyDescent="0.5">
      <c r="B27" s="203" t="s">
        <v>218</v>
      </c>
    </row>
    <row r="28" spans="1:13" ht="15" x14ac:dyDescent="0.25">
      <c r="B28" s="68"/>
      <c r="C28" s="223"/>
      <c r="D28" s="68"/>
      <c r="E28" s="68"/>
      <c r="F28" s="68"/>
      <c r="G28" s="68"/>
      <c r="H28" s="68"/>
      <c r="I28" s="68"/>
      <c r="J28" s="68"/>
      <c r="K28" s="68"/>
      <c r="L28" s="68"/>
      <c r="M28" s="68"/>
    </row>
    <row r="29" spans="1:13" ht="15" customHeight="1" x14ac:dyDescent="0.25">
      <c r="A29" s="117"/>
      <c r="B29" s="117" t="s">
        <v>172</v>
      </c>
      <c r="C29" s="117"/>
      <c r="D29" s="117"/>
      <c r="E29" s="117"/>
      <c r="F29" s="116"/>
      <c r="G29" s="68"/>
      <c r="H29" s="117" t="s">
        <v>170</v>
      </c>
      <c r="I29" s="223"/>
      <c r="J29" s="68"/>
      <c r="K29" s="68"/>
      <c r="L29" s="68"/>
    </row>
    <row r="30" spans="1:13" x14ac:dyDescent="0.35">
      <c r="A30" s="117"/>
      <c r="B30" s="117"/>
      <c r="C30" s="117" t="s">
        <v>194</v>
      </c>
      <c r="D30" s="117" t="s">
        <v>195</v>
      </c>
      <c r="E30" s="117" t="s">
        <v>106</v>
      </c>
      <c r="F30" s="116" t="s">
        <v>103</v>
      </c>
      <c r="G30" s="223"/>
      <c r="H30" s="120"/>
      <c r="I30" s="117" t="s">
        <v>194</v>
      </c>
      <c r="J30" s="117" t="s">
        <v>195</v>
      </c>
      <c r="K30" s="117" t="s">
        <v>106</v>
      </c>
      <c r="L30" s="116" t="s">
        <v>103</v>
      </c>
    </row>
    <row r="31" spans="1:13" ht="15" x14ac:dyDescent="0.25">
      <c r="A31" s="117">
        <v>4</v>
      </c>
      <c r="B31" s="121" t="s">
        <v>156</v>
      </c>
      <c r="C31" s="122">
        <f>IF(Data!J140=0,NA(),Data!J140)</f>
        <v>3</v>
      </c>
      <c r="D31" s="122" t="e">
        <f>IF(Data!K140=0,NA(),Data!K140)</f>
        <v>#N/A</v>
      </c>
      <c r="E31" s="122" t="e">
        <f>IF(Data!L140=0,NA(),Data!L140)</f>
        <v>#N/A</v>
      </c>
      <c r="F31" s="283">
        <f>C31</f>
        <v>3</v>
      </c>
      <c r="G31" s="280">
        <v>1</v>
      </c>
      <c r="H31" s="121" t="str">
        <f>Data!B120</f>
        <v xml:space="preserve">Torquay, Torbay District General Hospital </v>
      </c>
      <c r="I31" s="122">
        <f>IF(Data!J120=0,NA(),Data!J120)</f>
        <v>17</v>
      </c>
      <c r="J31" s="122">
        <f>IF(Data!K120=0,NA(),Data!K120)</f>
        <v>12</v>
      </c>
      <c r="K31" s="122" t="e">
        <f>IF(Data!L120=0,NA(),Data!L120)</f>
        <v>#N/A</v>
      </c>
      <c r="L31" s="283">
        <f>I31+J31</f>
        <v>29</v>
      </c>
    </row>
    <row r="32" spans="1:13" ht="15" x14ac:dyDescent="0.25">
      <c r="A32" s="117">
        <v>15</v>
      </c>
      <c r="B32" s="121" t="s">
        <v>161</v>
      </c>
      <c r="C32" s="122">
        <f>IF(Data!J151=0,NA(),Data!J151)</f>
        <v>2</v>
      </c>
      <c r="D32" s="122">
        <f>IF(Data!K151=0,NA(),Data!K151)</f>
        <v>3</v>
      </c>
      <c r="E32" s="122" t="e">
        <f>IF(Data!L151=0,NA(),Data!L151)</f>
        <v>#N/A</v>
      </c>
      <c r="F32" s="283">
        <f>C32+D32</f>
        <v>5</v>
      </c>
      <c r="G32" s="281">
        <v>2</v>
      </c>
      <c r="H32" s="121" t="str">
        <f>Data!B128</f>
        <v xml:space="preserve">Newport, Royal Gwent Hospital </v>
      </c>
      <c r="I32" s="122">
        <f>IF(Data!J128=0,NA(),Data!J128)</f>
        <v>20</v>
      </c>
      <c r="J32" s="122">
        <f>IF(Data!K128=0,NA(),Data!K128)</f>
        <v>21</v>
      </c>
      <c r="K32" s="122">
        <f>IF(Data!L128=0,NA(),Data!L128)</f>
        <v>2</v>
      </c>
      <c r="L32" s="283">
        <f>SUM(I32:K32)</f>
        <v>43</v>
      </c>
    </row>
    <row r="33" spans="1:12" ht="15" x14ac:dyDescent="0.25">
      <c r="A33" s="117">
        <v>16</v>
      </c>
      <c r="B33" s="121" t="s">
        <v>137</v>
      </c>
      <c r="C33" s="122">
        <f>IF(Data!J152=0,NA(),Data!J152)</f>
        <v>1</v>
      </c>
      <c r="D33" s="122">
        <f>IF(Data!K152=0,NA(),Data!K152)</f>
        <v>8</v>
      </c>
      <c r="E33" s="122" t="e">
        <f>IF(Data!L152=0,NA(),Data!L152)</f>
        <v>#N/A</v>
      </c>
      <c r="F33" s="283">
        <f>C33+D33</f>
        <v>9</v>
      </c>
      <c r="G33" s="281">
        <v>3</v>
      </c>
      <c r="H33" s="121" t="str">
        <f>Data!B124</f>
        <v xml:space="preserve">Carmarthen, Glangwilli General Hospital </v>
      </c>
      <c r="I33" s="122">
        <f>IF(Data!J124=0,NA(),Data!J124)</f>
        <v>27</v>
      </c>
      <c r="J33" s="122">
        <f>IF(Data!K124=0,NA(),Data!K124)</f>
        <v>13</v>
      </c>
      <c r="K33" s="122">
        <f>IF(Data!L124=0,NA(),Data!L124)</f>
        <v>7</v>
      </c>
      <c r="L33" s="283">
        <f>SUM(I33:K33)</f>
        <v>47</v>
      </c>
    </row>
    <row r="34" spans="1:12" ht="15" x14ac:dyDescent="0.25">
      <c r="A34" s="117">
        <v>17</v>
      </c>
      <c r="B34" s="121" t="s">
        <v>138</v>
      </c>
      <c r="C34" s="122">
        <f>IF(Data!J153=0,NA(),Data!J153)</f>
        <v>13</v>
      </c>
      <c r="D34" s="122">
        <f>IF(Data!K153=0,NA(),Data!K153)</f>
        <v>1</v>
      </c>
      <c r="E34" s="122">
        <f>IF(Data!L153=0,NA(),Data!L153)</f>
        <v>2</v>
      </c>
      <c r="F34" s="283">
        <f>SUM(C34:E34)</f>
        <v>16</v>
      </c>
      <c r="G34" s="280">
        <v>4</v>
      </c>
      <c r="H34" s="121" t="str">
        <f>Data!B114</f>
        <v>Barnstaple, North Devon District Hospital</v>
      </c>
      <c r="I34" s="122">
        <f>IF(Data!J114=0,NA(),Data!J114)</f>
        <v>33</v>
      </c>
      <c r="J34" s="122">
        <f>IF(Data!K114=0,NA(),Data!K114)</f>
        <v>20</v>
      </c>
      <c r="K34" s="122" t="e">
        <f>IF(Data!L114=0,NA(),Data!L114)</f>
        <v>#N/A</v>
      </c>
      <c r="L34" s="283">
        <f>I34+J34</f>
        <v>53</v>
      </c>
    </row>
    <row r="35" spans="1:12" ht="15" x14ac:dyDescent="0.25">
      <c r="A35" s="117">
        <v>14</v>
      </c>
      <c r="B35" s="121" t="s">
        <v>141</v>
      </c>
      <c r="C35" s="122">
        <f>IF(Data!J150=0,NA(),Data!J150)</f>
        <v>25</v>
      </c>
      <c r="D35" s="122">
        <f>IF(Data!K150=0,NA(),Data!K150)</f>
        <v>11</v>
      </c>
      <c r="E35" s="122" t="e">
        <f>IF(Data!L150=0,NA(),Data!L150)</f>
        <v>#N/A</v>
      </c>
      <c r="F35" s="283">
        <f>C35+D35</f>
        <v>36</v>
      </c>
      <c r="G35" s="281">
        <v>5</v>
      </c>
      <c r="H35" s="121" t="str">
        <f>Data!B113</f>
        <v>Cardiff, University Hospital of Wales</v>
      </c>
      <c r="I35" s="122">
        <f>IF(Data!J113=0,NA(),Data!J113)</f>
        <v>20</v>
      </c>
      <c r="J35" s="122">
        <f>IF(Data!K113=0,NA(),Data!K113)</f>
        <v>27</v>
      </c>
      <c r="K35" s="122">
        <f>IF(Data!L113=0,NA(),Data!L113)</f>
        <v>17</v>
      </c>
      <c r="L35" s="283">
        <f>SUM(I35:K35)</f>
        <v>64</v>
      </c>
    </row>
    <row r="36" spans="1:12" ht="15" x14ac:dyDescent="0.25">
      <c r="A36" s="117">
        <v>9</v>
      </c>
      <c r="B36" s="121" t="s">
        <v>148</v>
      </c>
      <c r="C36" s="122">
        <f>IF(Data!J145=0,NA(),Data!J145)</f>
        <v>61</v>
      </c>
      <c r="D36" s="122">
        <f>IF(Data!K145=0,NA(),Data!K145)</f>
        <v>38</v>
      </c>
      <c r="E36" s="122" t="e">
        <f>IF(Data!L145=0,NA(),Data!L145)</f>
        <v>#N/A</v>
      </c>
      <c r="F36" s="283">
        <f>C36+D36</f>
        <v>99</v>
      </c>
      <c r="G36" s="281">
        <v>6</v>
      </c>
      <c r="H36" s="121" t="str">
        <f>Data!B115</f>
        <v>Exeter, Royal Devon and Exeter Hospital</v>
      </c>
      <c r="I36" s="122">
        <f>IF(Data!J115=0,NA(),Data!J115)</f>
        <v>56</v>
      </c>
      <c r="J36" s="122">
        <f>IF(Data!K115=0,NA(),Data!K115)</f>
        <v>57</v>
      </c>
      <c r="K36" s="122">
        <f>IF(Data!L115=0,NA(),Data!L115)</f>
        <v>14</v>
      </c>
      <c r="L36" s="283">
        <f>SUM(I36:K36)</f>
        <v>127</v>
      </c>
    </row>
    <row r="37" spans="1:12" ht="15" x14ac:dyDescent="0.25">
      <c r="A37" s="117">
        <v>5</v>
      </c>
      <c r="B37" s="121" t="s">
        <v>157</v>
      </c>
      <c r="C37" s="122">
        <f>IF(Data!J141=0,NA(),Data!J141)</f>
        <v>79</v>
      </c>
      <c r="D37" s="122">
        <f>IF(Data!K141=0,NA(),Data!K141)</f>
        <v>87</v>
      </c>
      <c r="E37" s="122">
        <f>IF(Data!L141=0,NA(),Data!L141)</f>
        <v>20</v>
      </c>
      <c r="F37" s="283">
        <f t="shared" ref="F37:F49" si="0">SUM(C37:E37)</f>
        <v>186</v>
      </c>
      <c r="G37" s="280">
        <v>7</v>
      </c>
      <c r="H37" s="121" t="str">
        <f>Data!B123</f>
        <v>Bridgend, Princess of Wales Hospital</v>
      </c>
      <c r="I37" s="122">
        <f>IF(Data!J123=0,NA(),Data!J123)</f>
        <v>28</v>
      </c>
      <c r="J37" s="122">
        <f>IF(Data!K123=0,NA(),Data!K123)</f>
        <v>78</v>
      </c>
      <c r="K37" s="122">
        <f>IF(Data!L123=0,NA(),Data!L123)</f>
        <v>23</v>
      </c>
      <c r="L37" s="283">
        <f>SUM(I37:K37)</f>
        <v>129</v>
      </c>
    </row>
    <row r="38" spans="1:12" x14ac:dyDescent="0.35">
      <c r="A38" s="117">
        <v>2</v>
      </c>
      <c r="B38" s="121" t="s">
        <v>144</v>
      </c>
      <c r="C38" s="122">
        <f>IF(Data!J138=0,NA(),Data!J138)</f>
        <v>35</v>
      </c>
      <c r="D38" s="122">
        <f>IF(Data!K138=0,NA(),Data!K138)</f>
        <v>44</v>
      </c>
      <c r="E38" s="122">
        <f>IF(Data!L138=0,NA(),Data!L138)</f>
        <v>190</v>
      </c>
      <c r="F38" s="283">
        <f t="shared" si="0"/>
        <v>269</v>
      </c>
      <c r="G38" s="281">
        <v>8</v>
      </c>
      <c r="H38" s="121" t="str">
        <f>Data!B112</f>
        <v>Bristol, Bristol Heart Institute</v>
      </c>
      <c r="I38" s="122">
        <f>IF(Data!J112=0,NA(),Data!J112)</f>
        <v>264</v>
      </c>
      <c r="J38" s="122">
        <f>IF(Data!K112=0,NA(),Data!K112)</f>
        <v>120</v>
      </c>
      <c r="K38" s="122" t="e">
        <f>IF(Data!L112=0,NA(),Data!L112)</f>
        <v>#N/A</v>
      </c>
      <c r="L38" s="283">
        <f>I38+J38</f>
        <v>384</v>
      </c>
    </row>
    <row r="39" spans="1:12" ht="15" x14ac:dyDescent="0.25">
      <c r="A39" s="117">
        <v>1</v>
      </c>
      <c r="B39" s="121" t="s">
        <v>154</v>
      </c>
      <c r="C39" s="122">
        <f>IF(Data!J137=0,NA(),Data!J137)</f>
        <v>420</v>
      </c>
      <c r="D39" s="122">
        <f>IF(Data!K137=0,NA(),Data!K137)</f>
        <v>204</v>
      </c>
      <c r="E39" s="122">
        <f>IF(Data!L137=0,NA(),Data!L137)</f>
        <v>22</v>
      </c>
      <c r="F39" s="283">
        <f t="shared" si="0"/>
        <v>646</v>
      </c>
      <c r="G39" s="281">
        <v>9</v>
      </c>
      <c r="H39" s="121" t="str">
        <f>Data!B117</f>
        <v>Plymouth, Derriford Hospital</v>
      </c>
      <c r="I39" s="122">
        <f>IF(Data!J117=0,NA(),Data!J117)</f>
        <v>106</v>
      </c>
      <c r="J39" s="122">
        <f>IF(Data!K117=0,NA(),Data!K117)</f>
        <v>140</v>
      </c>
      <c r="K39" s="122">
        <f>IF(Data!L117=0,NA(),Data!L117)</f>
        <v>195</v>
      </c>
      <c r="L39" s="283">
        <f t="shared" ref="L39:L48" si="1">SUM(I39:K39)</f>
        <v>441</v>
      </c>
    </row>
    <row r="40" spans="1:12" ht="15" x14ac:dyDescent="0.25">
      <c r="A40" s="117">
        <v>3</v>
      </c>
      <c r="B40" s="121" t="s">
        <v>155</v>
      </c>
      <c r="C40" s="122" t="e">
        <f>IF(Data!J139=0,NA(),Data!J139)</f>
        <v>#N/A</v>
      </c>
      <c r="D40" s="122" t="e">
        <f>IF(Data!K139=0,NA(),Data!K139)</f>
        <v>#N/A</v>
      </c>
      <c r="E40" s="122" t="e">
        <f>IF(Data!L139=0,NA(),Data!L139)</f>
        <v>#N/A</v>
      </c>
      <c r="F40" s="283" t="e">
        <f t="shared" si="0"/>
        <v>#N/A</v>
      </c>
      <c r="G40" s="280">
        <v>10</v>
      </c>
      <c r="H40" s="121" t="str">
        <f>Data!B116</f>
        <v>Gloucester, Gloucestershire Hospitals</v>
      </c>
      <c r="I40" s="122" t="e">
        <f>IF(Data!J116=0,NA(),Data!J116)</f>
        <v>#N/A</v>
      </c>
      <c r="J40" s="122" t="e">
        <f>IF(Data!K116=0,NA(),Data!K116)</f>
        <v>#N/A</v>
      </c>
      <c r="K40" s="122" t="e">
        <f>IF(Data!L116=0,NA(),Data!L116)</f>
        <v>#N/A</v>
      </c>
      <c r="L40" s="283" t="e">
        <f t="shared" si="1"/>
        <v>#N/A</v>
      </c>
    </row>
    <row r="41" spans="1:12" ht="15" x14ac:dyDescent="0.25">
      <c r="A41" s="117">
        <v>6</v>
      </c>
      <c r="B41" s="121" t="s">
        <v>158</v>
      </c>
      <c r="C41" s="122" t="e">
        <f>IF(Data!J142=0,NA(),Data!J142)</f>
        <v>#N/A</v>
      </c>
      <c r="D41" s="122" t="e">
        <f>IF(Data!K142=0,NA(),Data!K142)</f>
        <v>#N/A</v>
      </c>
      <c r="E41" s="122" t="e">
        <f>IF(Data!L142=0,NA(),Data!L142)</f>
        <v>#N/A</v>
      </c>
      <c r="F41" s="283" t="e">
        <f t="shared" si="0"/>
        <v>#N/A</v>
      </c>
      <c r="G41" s="281">
        <v>11</v>
      </c>
      <c r="H41" s="121" t="str">
        <f>Data!B118</f>
        <v>Swindon, Great Weston Hospital</v>
      </c>
      <c r="I41" s="122" t="e">
        <f>IF(Data!J118=0,NA(),Data!J118)</f>
        <v>#N/A</v>
      </c>
      <c r="J41" s="122" t="e">
        <f>IF(Data!K118=0,NA(),Data!K118)</f>
        <v>#N/A</v>
      </c>
      <c r="K41" s="122" t="e">
        <f>IF(Data!L118=0,NA(),Data!L118)</f>
        <v>#N/A</v>
      </c>
      <c r="L41" s="283" t="e">
        <f t="shared" si="1"/>
        <v>#N/A</v>
      </c>
    </row>
    <row r="42" spans="1:12" ht="15" x14ac:dyDescent="0.25">
      <c r="A42" s="117">
        <v>7</v>
      </c>
      <c r="B42" s="121" t="s">
        <v>159</v>
      </c>
      <c r="C42" s="122" t="e">
        <f>IF(Data!J143=0,NA(),Data!J143)</f>
        <v>#N/A</v>
      </c>
      <c r="D42" s="122" t="e">
        <f>IF(Data!K143=0,NA(),Data!K143)</f>
        <v>#N/A</v>
      </c>
      <c r="E42" s="122" t="e">
        <f>IF(Data!L143=0,NA(),Data!L143)</f>
        <v>#N/A</v>
      </c>
      <c r="F42" s="283" t="e">
        <f t="shared" si="0"/>
        <v>#N/A</v>
      </c>
      <c r="G42" s="281">
        <v>12</v>
      </c>
      <c r="H42" s="121" t="str">
        <f>Data!B119</f>
        <v xml:space="preserve">Taunton, Musgrove Park Hospital </v>
      </c>
      <c r="I42" s="122" t="e">
        <f>IF(Data!J119=0,NA(),Data!J119)</f>
        <v>#N/A</v>
      </c>
      <c r="J42" s="122" t="e">
        <f>IF(Data!K119=0,NA(),Data!K119)</f>
        <v>#N/A</v>
      </c>
      <c r="K42" s="122" t="e">
        <f>IF(Data!L119=0,NA(),Data!L119)</f>
        <v>#N/A</v>
      </c>
      <c r="L42" s="283" t="e">
        <f t="shared" si="1"/>
        <v>#N/A</v>
      </c>
    </row>
    <row r="43" spans="1:12" ht="15" x14ac:dyDescent="0.25">
      <c r="A43" s="117">
        <v>8</v>
      </c>
      <c r="B43" s="121" t="s">
        <v>133</v>
      </c>
      <c r="C43" s="122" t="e">
        <f>IF(Data!J144=0,NA(),Data!J144)</f>
        <v>#N/A</v>
      </c>
      <c r="D43" s="122" t="e">
        <f>IF(Data!K144=0,NA(),Data!K144)</f>
        <v>#N/A</v>
      </c>
      <c r="E43" s="122" t="e">
        <f>IF(Data!L144=0,NA(),Data!L144)</f>
        <v>#N/A</v>
      </c>
      <c r="F43" s="283" t="e">
        <f t="shared" si="0"/>
        <v>#N/A</v>
      </c>
      <c r="G43" s="280">
        <v>13</v>
      </c>
      <c r="H43" s="121" t="str">
        <f>Data!B121</f>
        <v>Truro, Royal Cornwall Hospital</v>
      </c>
      <c r="I43" s="122" t="e">
        <f>IF(Data!J121=0,NA(),Data!J121)</f>
        <v>#N/A</v>
      </c>
      <c r="J43" s="122" t="e">
        <f>IF(Data!K121=0,NA(),Data!K121)</f>
        <v>#N/A</v>
      </c>
      <c r="K43" s="122" t="e">
        <f>IF(Data!L121=0,NA(),Data!L121)</f>
        <v>#N/A</v>
      </c>
      <c r="L43" s="283" t="e">
        <f t="shared" si="1"/>
        <v>#N/A</v>
      </c>
    </row>
    <row r="44" spans="1:12" x14ac:dyDescent="0.35">
      <c r="A44" s="117">
        <v>10</v>
      </c>
      <c r="B44" s="121" t="s">
        <v>143</v>
      </c>
      <c r="C44" s="122" t="e">
        <f>IF(Data!J146=0,NA(),Data!J146)</f>
        <v>#N/A</v>
      </c>
      <c r="D44" s="122" t="e">
        <f>IF(Data!K146=0,NA(),Data!K146)</f>
        <v>#N/A</v>
      </c>
      <c r="E44" s="122" t="e">
        <f>IF(Data!L146=0,NA(),Data!L146)</f>
        <v>#N/A</v>
      </c>
      <c r="F44" s="283" t="e">
        <f t="shared" si="0"/>
        <v>#N/A</v>
      </c>
      <c r="G44" s="281">
        <v>14</v>
      </c>
      <c r="H44" s="121" t="str">
        <f>Data!B122</f>
        <v>Abergavenny, Nevill Hall Hospital</v>
      </c>
      <c r="I44" s="122" t="e">
        <f>IF(Data!J122=0,NA(),Data!J122)</f>
        <v>#N/A</v>
      </c>
      <c r="J44" s="122" t="e">
        <f>IF(Data!K122=0,NA(),Data!K122)</f>
        <v>#N/A</v>
      </c>
      <c r="K44" s="122" t="e">
        <f>IF(Data!L122=0,NA(),Data!L122)</f>
        <v>#N/A</v>
      </c>
      <c r="L44" s="283" t="e">
        <f t="shared" si="1"/>
        <v>#N/A</v>
      </c>
    </row>
    <row r="45" spans="1:12" x14ac:dyDescent="0.35">
      <c r="A45" s="117">
        <v>11</v>
      </c>
      <c r="B45" s="121" t="s">
        <v>160</v>
      </c>
      <c r="C45" s="122" t="e">
        <f>IF(Data!J147=0,NA(),Data!J147)</f>
        <v>#N/A</v>
      </c>
      <c r="D45" s="122" t="e">
        <f>IF(Data!K147=0,NA(),Data!K147)</f>
        <v>#N/A</v>
      </c>
      <c r="E45" s="122" t="e">
        <f>IF(Data!L147=0,NA(),Data!L147)</f>
        <v>#N/A</v>
      </c>
      <c r="F45" s="283" t="e">
        <f t="shared" si="0"/>
        <v>#N/A</v>
      </c>
      <c r="G45" s="281">
        <v>15</v>
      </c>
      <c r="H45" s="121" t="str">
        <f>Data!B125</f>
        <v xml:space="preserve">Haverford West, Withybush Hospital </v>
      </c>
      <c r="I45" s="122" t="e">
        <f>IF(Data!J125=0,NA(),Data!J125)</f>
        <v>#N/A</v>
      </c>
      <c r="J45" s="122" t="e">
        <f>IF(Data!K125=0,NA(),Data!K125)</f>
        <v>#N/A</v>
      </c>
      <c r="K45" s="122" t="e">
        <f>IF(Data!L125=0,NA(),Data!L125)</f>
        <v>#N/A</v>
      </c>
      <c r="L45" s="283" t="e">
        <f t="shared" si="1"/>
        <v>#N/A</v>
      </c>
    </row>
    <row r="46" spans="1:12" x14ac:dyDescent="0.35">
      <c r="A46" s="117">
        <v>12</v>
      </c>
      <c r="B46" s="121" t="s">
        <v>150</v>
      </c>
      <c r="C46" s="122" t="e">
        <f>IF(Data!J148=0,NA(),Data!J148)</f>
        <v>#N/A</v>
      </c>
      <c r="D46" s="122" t="e">
        <f>IF(Data!K148=0,NA(),Data!K148)</f>
        <v>#N/A</v>
      </c>
      <c r="E46" s="122" t="e">
        <f>IF(Data!L148=0,NA(),Data!L148)</f>
        <v>#N/A</v>
      </c>
      <c r="F46" s="283" t="e">
        <f t="shared" si="0"/>
        <v>#N/A</v>
      </c>
      <c r="G46" s="280">
        <v>16</v>
      </c>
      <c r="H46" s="121" t="str">
        <f>Data!B126</f>
        <v xml:space="preserve">Llantrisant, Royal Glamorgan Hospital </v>
      </c>
      <c r="I46" s="122" t="e">
        <f>IF(Data!J126=0,NA(),Data!J126)</f>
        <v>#N/A</v>
      </c>
      <c r="J46" s="122" t="e">
        <f>IF(Data!K126=0,NA(),Data!K126)</f>
        <v>#N/A</v>
      </c>
      <c r="K46" s="122" t="e">
        <f>IF(Data!L126=0,NA(),Data!L126)</f>
        <v>#N/A</v>
      </c>
      <c r="L46" s="283" t="e">
        <f t="shared" si="1"/>
        <v>#N/A</v>
      </c>
    </row>
    <row r="47" spans="1:12" x14ac:dyDescent="0.35">
      <c r="A47" s="117">
        <v>13</v>
      </c>
      <c r="B47" s="121" t="s">
        <v>145</v>
      </c>
      <c r="C47" s="122" t="e">
        <f>IF(Data!J149=0,NA(),Data!J149)</f>
        <v>#N/A</v>
      </c>
      <c r="D47" s="122" t="e">
        <f>IF(Data!K149=0,NA(),Data!K149)</f>
        <v>#N/A</v>
      </c>
      <c r="E47" s="122" t="e">
        <f>IF(Data!L149=0,NA(),Data!L149)</f>
        <v>#N/A</v>
      </c>
      <c r="F47" s="283" t="e">
        <f t="shared" si="0"/>
        <v>#N/A</v>
      </c>
      <c r="G47" s="281">
        <v>17</v>
      </c>
      <c r="H47" s="121" t="str">
        <f>Data!B127</f>
        <v>Merthyr Tydfil, Prince Charles Hospital</v>
      </c>
      <c r="I47" s="122" t="e">
        <f>IF(Data!J127=0,NA(),Data!J127)</f>
        <v>#N/A</v>
      </c>
      <c r="J47" s="122" t="e">
        <f>IF(Data!K127=0,NA(),Data!K127)</f>
        <v>#N/A</v>
      </c>
      <c r="K47" s="122" t="e">
        <f>IF(Data!L127=0,NA(),Data!L127)</f>
        <v>#N/A</v>
      </c>
      <c r="L47" s="283" t="e">
        <f t="shared" si="1"/>
        <v>#N/A</v>
      </c>
    </row>
    <row r="48" spans="1:12" x14ac:dyDescent="0.35">
      <c r="A48" s="117">
        <v>18</v>
      </c>
      <c r="B48" s="121" t="s">
        <v>152</v>
      </c>
      <c r="C48" s="122" t="e">
        <f>IF(Data!J154=0,NA(),Data!J154)</f>
        <v>#N/A</v>
      </c>
      <c r="D48" s="122" t="e">
        <f>IF(Data!K154=0,NA(),Data!K154)</f>
        <v>#N/A</v>
      </c>
      <c r="E48" s="122" t="e">
        <f>IF(Data!L154=0,NA(),Data!L154)</f>
        <v>#N/A</v>
      </c>
      <c r="F48" s="283" t="e">
        <f t="shared" si="0"/>
        <v>#N/A</v>
      </c>
      <c r="G48" s="281">
        <v>18</v>
      </c>
      <c r="H48" s="121" t="str">
        <f>Data!B129</f>
        <v xml:space="preserve">Swansea, Singleton Hospital </v>
      </c>
      <c r="I48" s="122" t="e">
        <f>IF(Data!J129=0,NA(),Data!J129)</f>
        <v>#N/A</v>
      </c>
      <c r="J48" s="122" t="e">
        <f>IF(Data!K129=0,NA(),Data!K129)</f>
        <v>#N/A</v>
      </c>
      <c r="K48" s="122" t="e">
        <f>IF(Data!L129=0,NA(),Data!L129)</f>
        <v>#N/A</v>
      </c>
      <c r="L48" s="283" t="e">
        <f t="shared" si="1"/>
        <v>#N/A</v>
      </c>
    </row>
    <row r="49" spans="1:12" x14ac:dyDescent="0.35">
      <c r="A49" s="117">
        <v>19</v>
      </c>
      <c r="B49" s="121" t="s">
        <v>139</v>
      </c>
      <c r="C49" s="122" t="e">
        <f>IF(Data!J155=0,NA(),Data!J155)</f>
        <v>#N/A</v>
      </c>
      <c r="D49" s="122" t="e">
        <f>IF(Data!K155=0,NA(),Data!K155)</f>
        <v>#N/A</v>
      </c>
      <c r="E49" s="122" t="e">
        <f>IF(Data!L155=0,NA(),Data!L155)</f>
        <v>#N/A</v>
      </c>
      <c r="F49" s="283" t="e">
        <f t="shared" si="0"/>
        <v>#N/A</v>
      </c>
    </row>
    <row r="50" spans="1:12" s="64" customFormat="1" x14ac:dyDescent="0.35">
      <c r="B50" s="124"/>
      <c r="C50" s="86"/>
      <c r="D50" s="86"/>
      <c r="E50" s="125"/>
      <c r="F50" s="86"/>
    </row>
    <row r="51" spans="1:12" x14ac:dyDescent="0.35">
      <c r="B51" s="121" t="s">
        <v>173</v>
      </c>
      <c r="H51" s="117" t="s">
        <v>171</v>
      </c>
      <c r="I51" s="223"/>
      <c r="J51" s="68"/>
      <c r="K51" s="68"/>
      <c r="L51" s="68"/>
    </row>
    <row r="52" spans="1:12" x14ac:dyDescent="0.35">
      <c r="B52" s="117"/>
      <c r="C52" s="117" t="s">
        <v>194</v>
      </c>
      <c r="D52" s="117" t="s">
        <v>195</v>
      </c>
      <c r="E52" s="117" t="s">
        <v>106</v>
      </c>
      <c r="F52" s="116" t="s">
        <v>103</v>
      </c>
      <c r="H52" s="120"/>
      <c r="I52" s="117" t="s">
        <v>194</v>
      </c>
      <c r="J52" s="117" t="s">
        <v>195</v>
      </c>
      <c r="K52" s="117" t="s">
        <v>106</v>
      </c>
      <c r="L52" s="116" t="s">
        <v>103</v>
      </c>
    </row>
    <row r="53" spans="1:12" x14ac:dyDescent="0.35">
      <c r="A53" s="51">
        <v>1</v>
      </c>
      <c r="B53" s="121" t="str">
        <f>Data!B138</f>
        <v>Cardiff, Noah’s Ark Children’s Hospital</v>
      </c>
      <c r="C53" s="118" t="str">
        <f>IF(Data!P138=0,NA(),Data!P138)</f>
        <v>n/a</v>
      </c>
      <c r="D53" s="118" t="str">
        <f>IF(Data!Q138=0,NA(),Data!Q138)</f>
        <v>n/a</v>
      </c>
      <c r="E53" s="118" t="str">
        <f>IF(Data!R138=0,NA(),Data!R138)</f>
        <v>n/a</v>
      </c>
      <c r="F53" s="282">
        <f>SUM(C53:E53)</f>
        <v>0</v>
      </c>
      <c r="G53" s="51">
        <v>1</v>
      </c>
      <c r="H53" s="121" t="str">
        <f>Data!B112</f>
        <v>Bristol, Bristol Heart Institute</v>
      </c>
      <c r="I53" s="118" t="str">
        <f>IF(Data!P112=0,NA(),Data!P112)</f>
        <v>na</v>
      </c>
      <c r="J53" s="118" t="str">
        <f>IF(Data!Q112=0,NA(),Data!Q112)</f>
        <v>na</v>
      </c>
      <c r="K53" s="118" t="str">
        <f>IF(Data!R112=0,NA(),Data!R112)</f>
        <v>na</v>
      </c>
      <c r="L53" s="282">
        <f>SUM(I53:K53)</f>
        <v>0</v>
      </c>
    </row>
    <row r="54" spans="1:12" x14ac:dyDescent="0.35">
      <c r="A54" s="51">
        <v>2</v>
      </c>
      <c r="B54" s="121" t="str">
        <f>Data!B147</f>
        <v xml:space="preserve">Truro, Royal Cornwall Hospital </v>
      </c>
      <c r="C54" s="118">
        <f>IF(Data!P147=0,NA(),Data!P147)</f>
        <v>4</v>
      </c>
      <c r="D54" s="118" t="e">
        <f>IF(Data!Q147=0,NA(),Data!Q147)</f>
        <v>#N/A</v>
      </c>
      <c r="E54" s="118" t="e">
        <f>IF(Data!R147=0,NA(),Data!R147)</f>
        <v>#N/A</v>
      </c>
      <c r="F54" s="282">
        <f>C54</f>
        <v>4</v>
      </c>
      <c r="G54" s="51">
        <v>2</v>
      </c>
      <c r="H54" s="121" t="str">
        <f>Data!B114</f>
        <v>Barnstaple, North Devon District Hospital</v>
      </c>
      <c r="I54" s="118">
        <f>IF(Data!P114=0,NA(),Data!P114)</f>
        <v>33</v>
      </c>
      <c r="J54" s="118">
        <f>IF(Data!Q114=0,NA(),Data!Q114)</f>
        <v>20</v>
      </c>
      <c r="K54" s="118" t="e">
        <f>IF(Data!R114=0,NA(),Data!R114)</f>
        <v>#N/A</v>
      </c>
      <c r="L54" s="282">
        <f>I54+J54</f>
        <v>53</v>
      </c>
    </row>
    <row r="55" spans="1:12" x14ac:dyDescent="0.35">
      <c r="A55" s="51">
        <v>3</v>
      </c>
      <c r="B55" s="121" t="str">
        <f>Data!B151</f>
        <v xml:space="preserve">Haverfordwest, Withybush Hospital </v>
      </c>
      <c r="C55" s="118">
        <f>IF(Data!P151=0,NA(),Data!P151)</f>
        <v>4</v>
      </c>
      <c r="D55" s="118">
        <f>IF(Data!Q151=0,NA(),Data!Q151)</f>
        <v>6</v>
      </c>
      <c r="E55" s="118" t="e">
        <f>IF(Data!R151=0,NA(),Data!R151)</f>
        <v>#N/A</v>
      </c>
      <c r="F55" s="282">
        <f>C55+D55</f>
        <v>10</v>
      </c>
      <c r="G55" s="51">
        <v>3</v>
      </c>
      <c r="H55" s="121" t="str">
        <f>Data!B128</f>
        <v xml:space="preserve">Newport, Royal Gwent Hospital </v>
      </c>
      <c r="I55" s="118">
        <f>IF(Data!P128=0,NA(),Data!P128)</f>
        <v>28</v>
      </c>
      <c r="J55" s="118">
        <f>IF(Data!Q128=0,NA(),Data!Q128)</f>
        <v>50</v>
      </c>
      <c r="K55" s="118" t="e">
        <f>IF(Data!R128=0,NA(),Data!R128)</f>
        <v>#N/A</v>
      </c>
      <c r="L55" s="282">
        <f>I55+J55</f>
        <v>78</v>
      </c>
    </row>
    <row r="56" spans="1:12" x14ac:dyDescent="0.35">
      <c r="A56" s="51">
        <v>4</v>
      </c>
      <c r="B56" s="121" t="str">
        <f>Data!B144</f>
        <v xml:space="preserve">Swindon, Great Weston Hospital </v>
      </c>
      <c r="C56" s="118">
        <f>IF(Data!P144=0,NA(),Data!P144)</f>
        <v>14</v>
      </c>
      <c r="D56" s="118" t="e">
        <f>IF(Data!Q144=0,NA(),Data!Q144)</f>
        <v>#N/A</v>
      </c>
      <c r="E56" s="118" t="e">
        <f>IF(Data!R144=0,NA(),Data!R144)</f>
        <v>#N/A</v>
      </c>
      <c r="F56" s="282">
        <f>C56</f>
        <v>14</v>
      </c>
      <c r="G56" s="51">
        <v>4</v>
      </c>
      <c r="H56" s="121" t="str">
        <f>Data!B115</f>
        <v>Exeter, Royal Devon and Exeter Hospital</v>
      </c>
      <c r="I56" s="118">
        <f>IF(Data!P115=0,NA(),Data!P115)</f>
        <v>26</v>
      </c>
      <c r="J56" s="118">
        <f>IF(Data!Q115=0,NA(),Data!Q115)</f>
        <v>51</v>
      </c>
      <c r="K56" s="118">
        <f>IF(Data!R115=0,NA(),Data!R115)</f>
        <v>47</v>
      </c>
      <c r="L56" s="282">
        <f>SUM(I56:K56)</f>
        <v>124</v>
      </c>
    </row>
    <row r="57" spans="1:12" x14ac:dyDescent="0.35">
      <c r="A57" s="51">
        <v>5</v>
      </c>
      <c r="B57" s="121" t="str">
        <f>Data!B152</f>
        <v xml:space="preserve">Llantrisant, Royal Glamorgan Hospital </v>
      </c>
      <c r="C57" s="118">
        <f>IF(Data!P152=0,NA(),Data!P152)</f>
        <v>3</v>
      </c>
      <c r="D57" s="118">
        <f>IF(Data!Q152=0,NA(),Data!Q152)</f>
        <v>6</v>
      </c>
      <c r="E57" s="118">
        <f>IF(Data!R152=0,NA(),Data!R152)</f>
        <v>6</v>
      </c>
      <c r="F57" s="282">
        <f>SUM(C57:E57)</f>
        <v>15</v>
      </c>
      <c r="G57" s="51">
        <v>5</v>
      </c>
      <c r="H57" s="121" t="str">
        <f>Data!B129</f>
        <v xml:space="preserve">Swansea, Singleton Hospital </v>
      </c>
      <c r="I57" s="118" t="e">
        <f>IF(Data!P129=0,NA(),Data!P129)</f>
        <v>#N/A</v>
      </c>
      <c r="J57" s="118">
        <f>IF(Data!Q129=0,NA(),Data!Q129)</f>
        <v>173</v>
      </c>
      <c r="K57" s="118">
        <f>IF(Data!R129=0,NA(),Data!R129)</f>
        <v>166</v>
      </c>
      <c r="L57" s="282">
        <f>J57+K57</f>
        <v>339</v>
      </c>
    </row>
    <row r="58" spans="1:12" x14ac:dyDescent="0.35">
      <c r="A58" s="51">
        <v>6</v>
      </c>
      <c r="B58" s="121" t="str">
        <f>Data!B153</f>
        <v>Merthyr Tydfil, Prince Charles Hospital</v>
      </c>
      <c r="C58" s="118">
        <f>IF(Data!P153=0,NA(),Data!P153)</f>
        <v>13</v>
      </c>
      <c r="D58" s="118">
        <f>IF(Data!Q153=0,NA(),Data!Q153)</f>
        <v>7</v>
      </c>
      <c r="E58" s="118" t="e">
        <f>IF(Data!R153=0,NA(),Data!R153)</f>
        <v>#N/A</v>
      </c>
      <c r="F58" s="282">
        <f>C58+D58</f>
        <v>20</v>
      </c>
      <c r="G58" s="51">
        <v>6</v>
      </c>
      <c r="H58" s="121" t="str">
        <f>Data!B113</f>
        <v>Cardiff, University Hospital of Wales</v>
      </c>
      <c r="I58" s="118" t="e">
        <f>IF(Data!P113=0,NA(),Data!P113)</f>
        <v>#N/A</v>
      </c>
      <c r="J58" s="118" t="e">
        <f>IF(Data!Q113=0,NA(),Data!Q113)</f>
        <v>#N/A</v>
      </c>
      <c r="K58" s="118" t="e">
        <f>IF(Data!R113=0,NA(),Data!R113)</f>
        <v>#N/A</v>
      </c>
      <c r="L58" s="282" t="e">
        <f t="shared" ref="L58:L70" si="2">SUM(I58:K58)</f>
        <v>#N/A</v>
      </c>
    </row>
    <row r="59" spans="1:12" x14ac:dyDescent="0.35">
      <c r="A59" s="51">
        <v>7</v>
      </c>
      <c r="B59" s="121" t="str">
        <f>Data!B150</f>
        <v xml:space="preserve">Carmarthen, Glangwilli General Hospital </v>
      </c>
      <c r="C59" s="118">
        <f>IF(Data!P150=0,NA(),Data!P150)</f>
        <v>8</v>
      </c>
      <c r="D59" s="118">
        <f>IF(Data!Q150=0,NA(),Data!Q150)</f>
        <v>16</v>
      </c>
      <c r="E59" s="118" t="e">
        <f>IF(Data!R150=0,NA(),Data!R150)</f>
        <v>#N/A</v>
      </c>
      <c r="F59" s="282">
        <f>C59+D59</f>
        <v>24</v>
      </c>
      <c r="G59" s="51">
        <v>7</v>
      </c>
      <c r="H59" s="121" t="str">
        <f>Data!B116</f>
        <v>Gloucester, Gloucestershire Hospitals</v>
      </c>
      <c r="I59" s="118" t="e">
        <f>IF(Data!P116=0,NA(),Data!P116)</f>
        <v>#N/A</v>
      </c>
      <c r="J59" s="118" t="e">
        <f>IF(Data!Q116=0,NA(),Data!Q116)</f>
        <v>#N/A</v>
      </c>
      <c r="K59" s="118" t="e">
        <f>IF(Data!R116=0,NA(),Data!R116)</f>
        <v>#N/A</v>
      </c>
      <c r="L59" s="282" t="e">
        <f t="shared" si="2"/>
        <v>#N/A</v>
      </c>
    </row>
    <row r="60" spans="1:12" x14ac:dyDescent="0.35">
      <c r="A60" s="51">
        <v>8</v>
      </c>
      <c r="B60" s="121" t="str">
        <f>Data!B140</f>
        <v xml:space="preserve">Bath, Royal United Hospital </v>
      </c>
      <c r="C60" s="118">
        <f>IF(Data!P140=0,NA(),Data!P140)</f>
        <v>43</v>
      </c>
      <c r="D60" s="118">
        <f>IF(Data!Q140=0,NA(),Data!Q140)</f>
        <v>12</v>
      </c>
      <c r="E60" s="118" t="e">
        <f>IF(Data!R140=0,NA(),Data!R140)</f>
        <v>#N/A</v>
      </c>
      <c r="F60" s="282">
        <f>C60+D60</f>
        <v>55</v>
      </c>
      <c r="G60" s="51">
        <v>8</v>
      </c>
      <c r="H60" s="121" t="str">
        <f>Data!B117</f>
        <v>Plymouth, Derriford Hospital</v>
      </c>
      <c r="I60" s="118" t="e">
        <f>IF(Data!P117=0,NA(),Data!P117)</f>
        <v>#N/A</v>
      </c>
      <c r="J60" s="118" t="e">
        <f>IF(Data!Q117=0,NA(),Data!Q117)</f>
        <v>#N/A</v>
      </c>
      <c r="K60" s="118" t="e">
        <f>IF(Data!R117=0,NA(),Data!R117)</f>
        <v>#N/A</v>
      </c>
      <c r="L60" s="282" t="e">
        <f t="shared" si="2"/>
        <v>#N/A</v>
      </c>
    </row>
    <row r="61" spans="1:12" x14ac:dyDescent="0.35">
      <c r="A61" s="51">
        <v>9</v>
      </c>
      <c r="B61" s="121" t="str">
        <f>Data!B145</f>
        <v xml:space="preserve">Taunton, Musgrove Park Hospital </v>
      </c>
      <c r="C61" s="118">
        <f>IF(Data!P145=0,NA(),Data!P145)</f>
        <v>27</v>
      </c>
      <c r="D61" s="118">
        <f>IF(Data!Q145=0,NA(),Data!Q145)</f>
        <v>38</v>
      </c>
      <c r="E61" s="118" t="e">
        <f>IF(Data!R145=0,NA(),Data!R145)</f>
        <v>#N/A</v>
      </c>
      <c r="F61" s="282">
        <f>C61+D61</f>
        <v>65</v>
      </c>
      <c r="G61" s="51">
        <v>9</v>
      </c>
      <c r="H61" s="121" t="str">
        <f>Data!B118</f>
        <v>Swindon, Great Weston Hospital</v>
      </c>
      <c r="I61" s="118" t="e">
        <f>IF(Data!P118=0,NA(),Data!P118)</f>
        <v>#N/A</v>
      </c>
      <c r="J61" s="118" t="e">
        <f>IF(Data!Q118=0,NA(),Data!Q118)</f>
        <v>#N/A</v>
      </c>
      <c r="K61" s="118" t="e">
        <f>IF(Data!R118=0,NA(),Data!R118)</f>
        <v>#N/A</v>
      </c>
      <c r="L61" s="282" t="e">
        <f t="shared" si="2"/>
        <v>#N/A</v>
      </c>
    </row>
    <row r="62" spans="1:12" x14ac:dyDescent="0.35">
      <c r="A62" s="51">
        <v>10</v>
      </c>
      <c r="B62" s="121" t="str">
        <f>Data!B141</f>
        <v xml:space="preserve">Exeter, Royal Devon and Exeter Hospital </v>
      </c>
      <c r="C62" s="118">
        <f>IF(Data!P141=0,NA(),Data!P141)</f>
        <v>33</v>
      </c>
      <c r="D62" s="118">
        <f>IF(Data!Q141=0,NA(),Data!Q141)</f>
        <v>51</v>
      </c>
      <c r="E62" s="118">
        <f>IF(Data!R141=0,NA(),Data!R141)</f>
        <v>9</v>
      </c>
      <c r="F62" s="282">
        <f t="shared" ref="F62:F71" si="3">SUM(C62:E62)</f>
        <v>93</v>
      </c>
      <c r="G62" s="51">
        <v>10</v>
      </c>
      <c r="H62" s="121" t="str">
        <f>Data!B119</f>
        <v xml:space="preserve">Taunton, Musgrove Park Hospital </v>
      </c>
      <c r="I62" s="118" t="e">
        <f>IF(Data!P119=0,NA(),Data!P119)</f>
        <v>#N/A</v>
      </c>
      <c r="J62" s="118" t="e">
        <f>IF(Data!Q119=0,NA(),Data!Q119)</f>
        <v>#N/A</v>
      </c>
      <c r="K62" s="118" t="e">
        <f>IF(Data!R119=0,NA(),Data!R119)</f>
        <v>#N/A</v>
      </c>
      <c r="L62" s="282" t="e">
        <f t="shared" si="2"/>
        <v>#N/A</v>
      </c>
    </row>
    <row r="63" spans="1:12" x14ac:dyDescent="0.35">
      <c r="A63" s="51">
        <v>11</v>
      </c>
      <c r="B63" s="121" t="str">
        <f>Data!B146</f>
        <v xml:space="preserve">Torquay, Torbay General District Hospital </v>
      </c>
      <c r="C63" s="118">
        <f>IF(Data!P146=0,NA(),Data!P146)</f>
        <v>37</v>
      </c>
      <c r="D63" s="118">
        <f>IF(Data!Q146=0,NA(),Data!Q146)</f>
        <v>98</v>
      </c>
      <c r="E63" s="118">
        <f>IF(Data!R146=0,NA(),Data!R146)</f>
        <v>8</v>
      </c>
      <c r="F63" s="282">
        <f t="shared" si="3"/>
        <v>143</v>
      </c>
      <c r="G63" s="51">
        <v>11</v>
      </c>
      <c r="H63" s="121" t="str">
        <f>Data!B120</f>
        <v xml:space="preserve">Torquay, Torbay District General Hospital </v>
      </c>
      <c r="I63" s="118" t="e">
        <f>IF(Data!P120=0,NA(),Data!P120)</f>
        <v>#N/A</v>
      </c>
      <c r="J63" s="118" t="e">
        <f>IF(Data!Q120=0,NA(),Data!Q120)</f>
        <v>#N/A</v>
      </c>
      <c r="K63" s="118" t="e">
        <f>IF(Data!R120=0,NA(),Data!R120)</f>
        <v>#N/A</v>
      </c>
      <c r="L63" s="282" t="e">
        <f t="shared" si="2"/>
        <v>#N/A</v>
      </c>
    </row>
    <row r="64" spans="1:12" x14ac:dyDescent="0.35">
      <c r="A64" s="51">
        <v>12</v>
      </c>
      <c r="B64" s="121" t="str">
        <f>Data!B137</f>
        <v xml:space="preserve">Bristol, Bristol Royal Hospital for Children </v>
      </c>
      <c r="C64" s="118" t="e">
        <f>IF(Data!P137=0,NA(),Data!P137)</f>
        <v>#N/A</v>
      </c>
      <c r="D64" s="118" t="e">
        <f>IF(Data!Q137=0,NA(),Data!Q137)</f>
        <v>#N/A</v>
      </c>
      <c r="E64" s="118" t="e">
        <f>IF(Data!R137=0,NA(),Data!R137)</f>
        <v>#N/A</v>
      </c>
      <c r="F64" s="282" t="e">
        <f t="shared" si="3"/>
        <v>#N/A</v>
      </c>
      <c r="G64" s="51">
        <v>12</v>
      </c>
      <c r="H64" s="121" t="str">
        <f>Data!B121</f>
        <v>Truro, Royal Cornwall Hospital</v>
      </c>
      <c r="I64" s="118" t="e">
        <f>IF(Data!P121=0,NA(),Data!P121)</f>
        <v>#N/A</v>
      </c>
      <c r="J64" s="118" t="e">
        <f>IF(Data!Q121=0,NA(),Data!Q121)</f>
        <v>#N/A</v>
      </c>
      <c r="K64" s="118" t="e">
        <f>IF(Data!R121=0,NA(),Data!R121)</f>
        <v>#N/A</v>
      </c>
      <c r="L64" s="282" t="e">
        <f t="shared" si="2"/>
        <v>#N/A</v>
      </c>
    </row>
    <row r="65" spans="1:12" x14ac:dyDescent="0.35">
      <c r="A65" s="51">
        <v>13</v>
      </c>
      <c r="B65" s="121" t="str">
        <f>Data!B139</f>
        <v xml:space="preserve">Barnstaple, North Devon District Hospital </v>
      </c>
      <c r="C65" s="118" t="e">
        <f>IF(Data!P139=0,NA(),Data!P139)</f>
        <v>#N/A</v>
      </c>
      <c r="D65" s="118" t="e">
        <f>IF(Data!Q139=0,NA(),Data!Q139)</f>
        <v>#N/A</v>
      </c>
      <c r="E65" s="118" t="e">
        <f>IF(Data!R139=0,NA(),Data!R139)</f>
        <v>#N/A</v>
      </c>
      <c r="F65" s="282" t="e">
        <f t="shared" si="3"/>
        <v>#N/A</v>
      </c>
      <c r="G65" s="51">
        <v>13</v>
      </c>
      <c r="H65" s="121" t="str">
        <f>Data!B122</f>
        <v>Abergavenny, Nevill Hall Hospital</v>
      </c>
      <c r="I65" s="118" t="e">
        <f>IF(Data!P122=0,NA(),Data!P122)</f>
        <v>#N/A</v>
      </c>
      <c r="J65" s="118" t="e">
        <f>IF(Data!Q122=0,NA(),Data!Q122)</f>
        <v>#N/A</v>
      </c>
      <c r="K65" s="118" t="e">
        <f>IF(Data!R122=0,NA(),Data!R122)</f>
        <v>#N/A</v>
      </c>
      <c r="L65" s="282" t="e">
        <f t="shared" si="2"/>
        <v>#N/A</v>
      </c>
    </row>
    <row r="66" spans="1:12" x14ac:dyDescent="0.35">
      <c r="A66" s="51">
        <v>14</v>
      </c>
      <c r="B66" s="121" t="str">
        <f>Data!B142</f>
        <v xml:space="preserve">Gloucester, Gloucestershire Hospitals </v>
      </c>
      <c r="C66" s="118" t="e">
        <f>IF(Data!P142=0,NA(),Data!P142)</f>
        <v>#N/A</v>
      </c>
      <c r="D66" s="118" t="e">
        <f>IF(Data!Q142=0,NA(),Data!Q142)</f>
        <v>#N/A</v>
      </c>
      <c r="E66" s="118" t="e">
        <f>IF(Data!R142=0,NA(),Data!R142)</f>
        <v>#N/A</v>
      </c>
      <c r="F66" s="282" t="e">
        <f t="shared" si="3"/>
        <v>#N/A</v>
      </c>
      <c r="G66" s="51">
        <v>14</v>
      </c>
      <c r="H66" s="121" t="str">
        <f>Data!B123</f>
        <v>Bridgend, Princess of Wales Hospital</v>
      </c>
      <c r="I66" s="118" t="e">
        <f>IF(Data!P123=0,NA(),Data!P123)</f>
        <v>#N/A</v>
      </c>
      <c r="J66" s="118" t="e">
        <f>IF(Data!Q123=0,NA(),Data!Q123)</f>
        <v>#N/A</v>
      </c>
      <c r="K66" s="118" t="e">
        <f>IF(Data!R123=0,NA(),Data!R123)</f>
        <v>#N/A</v>
      </c>
      <c r="L66" s="282" t="e">
        <f t="shared" si="2"/>
        <v>#N/A</v>
      </c>
    </row>
    <row r="67" spans="1:12" x14ac:dyDescent="0.35">
      <c r="A67" s="51">
        <v>15</v>
      </c>
      <c r="B67" s="121" t="str">
        <f>Data!B143</f>
        <v xml:space="preserve">Plymouth, Derriford Hospital </v>
      </c>
      <c r="C67" s="118" t="e">
        <f>IF(Data!P143=0,NA(),Data!P143)</f>
        <v>#N/A</v>
      </c>
      <c r="D67" s="118" t="e">
        <f>IF(Data!Q143=0,NA(),Data!Q143)</f>
        <v>#N/A</v>
      </c>
      <c r="E67" s="118" t="e">
        <f>IF(Data!R143=0,NA(),Data!R143)</f>
        <v>#N/A</v>
      </c>
      <c r="F67" s="282" t="e">
        <f t="shared" si="3"/>
        <v>#N/A</v>
      </c>
      <c r="G67" s="51">
        <v>15</v>
      </c>
      <c r="H67" s="121" t="str">
        <f>Data!B124</f>
        <v xml:space="preserve">Carmarthen, Glangwilli General Hospital </v>
      </c>
      <c r="I67" s="118" t="e">
        <f>IF(Data!P124=0,NA(),Data!P124)</f>
        <v>#N/A</v>
      </c>
      <c r="J67" s="118" t="e">
        <f>IF(Data!Q124=0,NA(),Data!Q124)</f>
        <v>#N/A</v>
      </c>
      <c r="K67" s="118" t="e">
        <f>IF(Data!R124=0,NA(),Data!R124)</f>
        <v>#N/A</v>
      </c>
      <c r="L67" s="282" t="e">
        <f t="shared" si="2"/>
        <v>#N/A</v>
      </c>
    </row>
    <row r="68" spans="1:12" x14ac:dyDescent="0.35">
      <c r="A68" s="51">
        <v>16</v>
      </c>
      <c r="B68" s="121" t="str">
        <f>Data!B148</f>
        <v>Abergavenny, Nevill Hall Hospital</v>
      </c>
      <c r="C68" s="118" t="e">
        <f>IF(Data!P148=0,NA(),Data!P148)</f>
        <v>#N/A</v>
      </c>
      <c r="D68" s="118" t="e">
        <f>IF(Data!Q148=0,NA(),Data!Q148)</f>
        <v>#N/A</v>
      </c>
      <c r="E68" s="118" t="e">
        <f>IF(Data!R148=0,NA(),Data!R148)</f>
        <v>#N/A</v>
      </c>
      <c r="F68" s="282" t="e">
        <f t="shared" si="3"/>
        <v>#N/A</v>
      </c>
      <c r="G68" s="51">
        <v>16</v>
      </c>
      <c r="H68" s="121" t="str">
        <f>Data!B125</f>
        <v xml:space="preserve">Haverford West, Withybush Hospital </v>
      </c>
      <c r="I68" s="118" t="e">
        <f>IF(Data!P125=0,NA(),Data!P125)</f>
        <v>#N/A</v>
      </c>
      <c r="J68" s="118" t="e">
        <f>IF(Data!Q125=0,NA(),Data!Q125)</f>
        <v>#N/A</v>
      </c>
      <c r="K68" s="118" t="e">
        <f>IF(Data!R125=0,NA(),Data!R125)</f>
        <v>#N/A</v>
      </c>
      <c r="L68" s="282" t="e">
        <f t="shared" si="2"/>
        <v>#N/A</v>
      </c>
    </row>
    <row r="69" spans="1:12" x14ac:dyDescent="0.35">
      <c r="A69" s="51">
        <v>17</v>
      </c>
      <c r="B69" s="121" t="str">
        <f>Data!B149</f>
        <v>Bridgend, Princess of Wales Hospital</v>
      </c>
      <c r="C69" s="118" t="e">
        <f>IF(Data!P149=0,NA(),Data!P149)</f>
        <v>#N/A</v>
      </c>
      <c r="D69" s="118" t="e">
        <f>IF(Data!Q149=0,NA(),Data!Q149)</f>
        <v>#N/A</v>
      </c>
      <c r="E69" s="118" t="e">
        <f>IF(Data!R149=0,NA(),Data!R149)</f>
        <v>#N/A</v>
      </c>
      <c r="F69" s="282" t="e">
        <f t="shared" si="3"/>
        <v>#N/A</v>
      </c>
      <c r="G69" s="51">
        <v>17</v>
      </c>
      <c r="H69" s="121" t="str">
        <f>Data!B126</f>
        <v xml:space="preserve">Llantrisant, Royal Glamorgan Hospital </v>
      </c>
      <c r="I69" s="118" t="e">
        <f>IF(Data!P126=0,NA(),Data!P126)</f>
        <v>#N/A</v>
      </c>
      <c r="J69" s="118" t="e">
        <f>IF(Data!Q126=0,NA(),Data!Q126)</f>
        <v>#N/A</v>
      </c>
      <c r="K69" s="118" t="e">
        <f>IF(Data!R126=0,NA(),Data!R126)</f>
        <v>#N/A</v>
      </c>
      <c r="L69" s="282" t="e">
        <f t="shared" si="2"/>
        <v>#N/A</v>
      </c>
    </row>
    <row r="70" spans="1:12" x14ac:dyDescent="0.35">
      <c r="A70" s="51">
        <v>18</v>
      </c>
      <c r="B70" s="121" t="str">
        <f>Data!B154</f>
        <v xml:space="preserve">Newport, Royal Gwent Hospital </v>
      </c>
      <c r="C70" s="118" t="e">
        <f>IF(Data!P154=0,NA(),Data!P154)</f>
        <v>#N/A</v>
      </c>
      <c r="D70" s="118" t="e">
        <f>IF(Data!Q154=0,NA(),Data!Q154)</f>
        <v>#N/A</v>
      </c>
      <c r="E70" s="118" t="e">
        <f>IF(Data!R154=0,NA(),Data!R154)</f>
        <v>#N/A</v>
      </c>
      <c r="F70" s="282" t="e">
        <f t="shared" si="3"/>
        <v>#N/A</v>
      </c>
      <c r="G70" s="51">
        <v>18</v>
      </c>
      <c r="H70" s="121" t="str">
        <f>Data!B127</f>
        <v>Merthyr Tydfil, Prince Charles Hospital</v>
      </c>
      <c r="I70" s="118" t="e">
        <f>IF(Data!P127=0,NA(),Data!P127)</f>
        <v>#N/A</v>
      </c>
      <c r="J70" s="118" t="e">
        <f>IF(Data!Q127=0,NA(),Data!Q127)</f>
        <v>#N/A</v>
      </c>
      <c r="K70" s="118" t="e">
        <f>IF(Data!R127=0,NA(),Data!R127)</f>
        <v>#N/A</v>
      </c>
      <c r="L70" s="282" t="e">
        <f t="shared" si="2"/>
        <v>#N/A</v>
      </c>
    </row>
    <row r="71" spans="1:12" x14ac:dyDescent="0.35">
      <c r="A71" s="51">
        <v>19</v>
      </c>
      <c r="B71" s="121" t="str">
        <f>Data!B155</f>
        <v>Swansea, Singleton Hospital</v>
      </c>
      <c r="C71" s="118" t="e">
        <f>IF(Data!P155=0,NA(),Data!P155)</f>
        <v>#N/A</v>
      </c>
      <c r="D71" s="118" t="e">
        <f>IF(Data!Q155=0,NA(),Data!Q155)</f>
        <v>#N/A</v>
      </c>
      <c r="E71" s="118" t="e">
        <f>IF(Data!R155=0,NA(),Data!R155)</f>
        <v>#N/A</v>
      </c>
      <c r="F71" s="282" t="e">
        <f t="shared" si="3"/>
        <v>#N/A</v>
      </c>
    </row>
    <row r="73" spans="1:12" s="199" customFormat="1" ht="18.5" x14ac:dyDescent="0.45">
      <c r="B73" s="199" t="s">
        <v>216</v>
      </c>
    </row>
    <row r="74" spans="1:12" s="202" customFormat="1" ht="43.5" customHeight="1" x14ac:dyDescent="0.5">
      <c r="B74" s="203" t="s">
        <v>219</v>
      </c>
    </row>
    <row r="75" spans="1:12" x14ac:dyDescent="0.35">
      <c r="A75" s="117"/>
      <c r="B75" s="117" t="s">
        <v>174</v>
      </c>
      <c r="C75" s="117"/>
      <c r="D75" s="64"/>
      <c r="E75" s="117"/>
      <c r="F75" s="117"/>
      <c r="H75" s="51" t="s">
        <v>260</v>
      </c>
    </row>
    <row r="76" spans="1:12" x14ac:dyDescent="0.35">
      <c r="A76" s="117"/>
      <c r="B76" s="117"/>
      <c r="C76" s="116" t="str">
        <f>Data!U30</f>
        <v>Local consultant</v>
      </c>
      <c r="D76" s="64"/>
      <c r="E76" s="117"/>
      <c r="F76" s="116" t="str">
        <f>Data!V30</f>
        <v>Visiting consultant</v>
      </c>
      <c r="H76" s="117"/>
      <c r="I76" s="116" t="str">
        <f>Data!U5</f>
        <v>Local consultant</v>
      </c>
      <c r="J76" s="64"/>
      <c r="K76" s="117"/>
      <c r="L76" s="116" t="str">
        <f>Data!V5</f>
        <v>Visiting consultant</v>
      </c>
    </row>
    <row r="77" spans="1:12" x14ac:dyDescent="0.35">
      <c r="A77" s="117">
        <v>3</v>
      </c>
      <c r="B77" s="121" t="str">
        <f>Data!B139</f>
        <v xml:space="preserve">Barnstaple, North Devon District Hospital </v>
      </c>
      <c r="C77" s="127">
        <f>Data!U139</f>
        <v>0</v>
      </c>
      <c r="D77" s="285">
        <v>1</v>
      </c>
      <c r="E77" s="121" t="str">
        <f>Data!B137</f>
        <v xml:space="preserve">Bristol, Bristol Royal Hospital for Children </v>
      </c>
      <c r="F77" s="127">
        <f>Data!V137</f>
        <v>0</v>
      </c>
      <c r="G77" s="51">
        <v>7</v>
      </c>
      <c r="H77" s="121" t="str">
        <f>Data!B118</f>
        <v>Swindon, Great Weston Hospital</v>
      </c>
      <c r="I77" s="127">
        <f>Data!U118</f>
        <v>0</v>
      </c>
      <c r="J77" s="64">
        <v>2</v>
      </c>
      <c r="K77" s="121" t="str">
        <f>Data!B113</f>
        <v>Cardiff, University Hospital of Wales</v>
      </c>
      <c r="L77" s="127">
        <f>Data!V113</f>
        <v>0</v>
      </c>
    </row>
    <row r="78" spans="1:12" x14ac:dyDescent="0.35">
      <c r="A78" s="117">
        <v>5</v>
      </c>
      <c r="B78" s="121" t="str">
        <f>Data!B141</f>
        <v xml:space="preserve">Exeter, Royal Devon and Exeter Hospital </v>
      </c>
      <c r="C78" s="127">
        <f>Data!U141</f>
        <v>0</v>
      </c>
      <c r="D78" s="285">
        <v>3</v>
      </c>
      <c r="E78" s="121" t="str">
        <f>Data!B139</f>
        <v xml:space="preserve">Barnstaple, North Devon District Hospital </v>
      </c>
      <c r="F78" s="127">
        <f>Data!V139</f>
        <v>0</v>
      </c>
      <c r="G78" s="51">
        <v>8</v>
      </c>
      <c r="H78" s="121" t="str">
        <f>Data!B119</f>
        <v xml:space="preserve">Taunton, Musgrove Park Hospital </v>
      </c>
      <c r="I78" s="127">
        <f>Data!U119</f>
        <v>0</v>
      </c>
      <c r="J78" s="64">
        <v>3</v>
      </c>
      <c r="K78" s="121" t="str">
        <f>Data!B114</f>
        <v>Barnstaple, North Devon District Hospital</v>
      </c>
      <c r="L78" s="127">
        <f>Data!V114</f>
        <v>0</v>
      </c>
    </row>
    <row r="79" spans="1:12" x14ac:dyDescent="0.35">
      <c r="A79" s="117">
        <v>6</v>
      </c>
      <c r="B79" s="121" t="str">
        <f>Data!B142</f>
        <v xml:space="preserve">Gloucester, Gloucestershire Hospitals </v>
      </c>
      <c r="C79" s="127">
        <f>Data!U142</f>
        <v>0</v>
      </c>
      <c r="D79" s="285">
        <v>5</v>
      </c>
      <c r="E79" s="121" t="str">
        <f>Data!B141</f>
        <v xml:space="preserve">Exeter, Royal Devon and Exeter Hospital </v>
      </c>
      <c r="F79" s="127">
        <f>Data!V141</f>
        <v>0</v>
      </c>
      <c r="G79" s="51">
        <v>9</v>
      </c>
      <c r="H79" s="121" t="str">
        <f>Data!B120</f>
        <v xml:space="preserve">Torquay, Torbay District General Hospital </v>
      </c>
      <c r="I79" s="127">
        <f>Data!U120</f>
        <v>0</v>
      </c>
      <c r="J79" s="64">
        <v>6</v>
      </c>
      <c r="K79" s="121" t="str">
        <f>Data!B117</f>
        <v>Plymouth, Derriford Hospital</v>
      </c>
      <c r="L79" s="127">
        <f>Data!V117</f>
        <v>0</v>
      </c>
    </row>
    <row r="80" spans="1:12" x14ac:dyDescent="0.35">
      <c r="A80" s="117">
        <v>7</v>
      </c>
      <c r="B80" s="121" t="str">
        <f>Data!B143</f>
        <v xml:space="preserve">Plymouth, Derriford Hospital </v>
      </c>
      <c r="C80" s="127">
        <f>Data!U143</f>
        <v>0</v>
      </c>
      <c r="D80" s="285">
        <v>6</v>
      </c>
      <c r="E80" s="121" t="str">
        <f>Data!B142</f>
        <v xml:space="preserve">Gloucester, Gloucestershire Hospitals </v>
      </c>
      <c r="F80" s="127">
        <f>Data!V142</f>
        <v>0</v>
      </c>
      <c r="G80" s="51">
        <v>10</v>
      </c>
      <c r="H80" s="121" t="str">
        <f>Data!B121</f>
        <v>Truro, Royal Cornwall Hospital</v>
      </c>
      <c r="I80" s="127">
        <f>Data!U121</f>
        <v>0</v>
      </c>
      <c r="J80" s="64">
        <v>7</v>
      </c>
      <c r="K80" s="121" t="str">
        <f>Data!B118</f>
        <v>Swindon, Great Weston Hospital</v>
      </c>
      <c r="L80" s="127">
        <f>Data!V118</f>
        <v>0</v>
      </c>
    </row>
    <row r="81" spans="1:12" x14ac:dyDescent="0.35">
      <c r="A81" s="117">
        <v>12</v>
      </c>
      <c r="B81" s="121" t="str">
        <f>Data!B148</f>
        <v>Abergavenny, Nevill Hall Hospital</v>
      </c>
      <c r="C81" s="127">
        <f>Data!U148</f>
        <v>0</v>
      </c>
      <c r="D81" s="285">
        <v>7</v>
      </c>
      <c r="E81" s="121" t="str">
        <f>Data!B143</f>
        <v xml:space="preserve">Plymouth, Derriford Hospital </v>
      </c>
      <c r="F81" s="127">
        <f>Data!V143</f>
        <v>0</v>
      </c>
      <c r="G81" s="51">
        <v>11</v>
      </c>
      <c r="H81" s="121" t="str">
        <f>Data!B122</f>
        <v>Abergavenny, Nevill Hall Hospital</v>
      </c>
      <c r="I81" s="127">
        <f>Data!U122</f>
        <v>0</v>
      </c>
      <c r="J81" s="64">
        <v>8</v>
      </c>
      <c r="K81" s="121" t="str">
        <f>Data!B119</f>
        <v xml:space="preserve">Taunton, Musgrove Park Hospital </v>
      </c>
      <c r="L81" s="127">
        <f>Data!V119</f>
        <v>0</v>
      </c>
    </row>
    <row r="82" spans="1:12" x14ac:dyDescent="0.35">
      <c r="A82" s="117">
        <v>13</v>
      </c>
      <c r="B82" s="121" t="str">
        <f>Data!B149</f>
        <v>Bridgend, Princess of Wales Hospital</v>
      </c>
      <c r="C82" s="127">
        <f>Data!U149</f>
        <v>0</v>
      </c>
      <c r="D82" s="285">
        <v>12</v>
      </c>
      <c r="E82" s="121" t="str">
        <f>Data!B148</f>
        <v>Abergavenny, Nevill Hall Hospital</v>
      </c>
      <c r="F82" s="127">
        <f>Data!V148</f>
        <v>0</v>
      </c>
      <c r="G82" s="51">
        <v>14</v>
      </c>
      <c r="H82" s="121" t="str">
        <f>Data!B125</f>
        <v xml:space="preserve">Haverford West, Withybush Hospital </v>
      </c>
      <c r="I82" s="127">
        <f>Data!U125</f>
        <v>0</v>
      </c>
      <c r="J82" s="64">
        <v>9</v>
      </c>
      <c r="K82" s="121" t="str">
        <f>Data!B120</f>
        <v xml:space="preserve">Torquay, Torbay District General Hospital </v>
      </c>
      <c r="L82" s="127">
        <f>Data!V120</f>
        <v>0</v>
      </c>
    </row>
    <row r="83" spans="1:12" x14ac:dyDescent="0.35">
      <c r="A83" s="117">
        <v>14</v>
      </c>
      <c r="B83" s="121" t="str">
        <f>Data!B150</f>
        <v xml:space="preserve">Carmarthen, Glangwilli General Hospital </v>
      </c>
      <c r="C83" s="127">
        <f>Data!U150</f>
        <v>0</v>
      </c>
      <c r="D83" s="285">
        <v>13</v>
      </c>
      <c r="E83" s="121" t="str">
        <f>Data!B149</f>
        <v>Bridgend, Princess of Wales Hospital</v>
      </c>
      <c r="F83" s="127">
        <f>Data!V149</f>
        <v>0</v>
      </c>
      <c r="G83" s="51">
        <v>15</v>
      </c>
      <c r="H83" s="121" t="str">
        <f>Data!B126</f>
        <v xml:space="preserve">Llantrisant, Royal Glamorgan Hospital </v>
      </c>
      <c r="I83" s="127">
        <f>Data!U126</f>
        <v>0</v>
      </c>
      <c r="J83" s="64">
        <v>10</v>
      </c>
      <c r="K83" s="121" t="str">
        <f>Data!B121</f>
        <v>Truro, Royal Cornwall Hospital</v>
      </c>
      <c r="L83" s="127">
        <f>Data!V121</f>
        <v>0</v>
      </c>
    </row>
    <row r="84" spans="1:12" x14ac:dyDescent="0.35">
      <c r="A84" s="117">
        <v>15</v>
      </c>
      <c r="B84" s="121" t="str">
        <f>Data!B151</f>
        <v xml:space="preserve">Haverfordwest, Withybush Hospital </v>
      </c>
      <c r="C84" s="127">
        <f>Data!U151</f>
        <v>0</v>
      </c>
      <c r="D84" s="285">
        <v>14</v>
      </c>
      <c r="E84" s="121" t="str">
        <f>Data!B150</f>
        <v xml:space="preserve">Carmarthen, Glangwilli General Hospital </v>
      </c>
      <c r="F84" s="127">
        <f>Data!V150</f>
        <v>0</v>
      </c>
      <c r="G84" s="51">
        <v>16</v>
      </c>
      <c r="H84" s="121" t="str">
        <f>Data!B127</f>
        <v>Merthyr Tydfil, Prince Charles Hospital</v>
      </c>
      <c r="I84" s="127">
        <f>Data!U127</f>
        <v>0</v>
      </c>
      <c r="J84" s="64">
        <v>11</v>
      </c>
      <c r="K84" s="121" t="str">
        <f>Data!B122</f>
        <v>Abergavenny, Nevill Hall Hospital</v>
      </c>
      <c r="L84" s="127">
        <f>Data!V122</f>
        <v>0</v>
      </c>
    </row>
    <row r="85" spans="1:12" x14ac:dyDescent="0.35">
      <c r="A85" s="117">
        <v>18</v>
      </c>
      <c r="B85" s="121" t="str">
        <f>Data!B154</f>
        <v xml:space="preserve">Newport, Royal Gwent Hospital </v>
      </c>
      <c r="C85" s="127">
        <f>Data!U154</f>
        <v>0</v>
      </c>
      <c r="D85" s="285">
        <v>15</v>
      </c>
      <c r="E85" s="121" t="str">
        <f>Data!B151</f>
        <v xml:space="preserve">Haverfordwest, Withybush Hospital </v>
      </c>
      <c r="F85" s="127">
        <f>Data!V151</f>
        <v>0</v>
      </c>
      <c r="G85" s="51">
        <v>17</v>
      </c>
      <c r="H85" s="121" t="str">
        <f>Data!B128</f>
        <v xml:space="preserve">Newport, Royal Gwent Hospital </v>
      </c>
      <c r="I85" s="127">
        <f>Data!U128</f>
        <v>0</v>
      </c>
      <c r="J85" s="64">
        <v>12</v>
      </c>
      <c r="K85" s="121" t="str">
        <f>Data!B123</f>
        <v>Bridgend, Princess of Wales Hospital</v>
      </c>
      <c r="L85" s="127">
        <f>Data!V123</f>
        <v>0</v>
      </c>
    </row>
    <row r="86" spans="1:12" x14ac:dyDescent="0.35">
      <c r="A86" s="117">
        <v>19</v>
      </c>
      <c r="B86" s="121" t="str">
        <f>Data!B155</f>
        <v>Swansea, Singleton Hospital</v>
      </c>
      <c r="C86" s="127">
        <f>Data!U155</f>
        <v>0</v>
      </c>
      <c r="D86" s="285">
        <v>18</v>
      </c>
      <c r="E86" s="121" t="str">
        <f>Data!B154</f>
        <v xml:space="preserve">Newport, Royal Gwent Hospital </v>
      </c>
      <c r="F86" s="127">
        <f>Data!V154</f>
        <v>0</v>
      </c>
      <c r="G86" s="51">
        <v>18</v>
      </c>
      <c r="H86" s="121" t="str">
        <f>Data!B129</f>
        <v xml:space="preserve">Swansea, Singleton Hospital </v>
      </c>
      <c r="I86" s="127">
        <f>Data!U129</f>
        <v>0</v>
      </c>
      <c r="J86" s="64">
        <v>13</v>
      </c>
      <c r="K86" s="121" t="str">
        <f>Data!B124</f>
        <v xml:space="preserve">Carmarthen, Glangwilli General Hospital </v>
      </c>
      <c r="L86" s="127">
        <f>Data!V124</f>
        <v>0</v>
      </c>
    </row>
    <row r="87" spans="1:12" x14ac:dyDescent="0.35">
      <c r="A87" s="117">
        <v>10</v>
      </c>
      <c r="B87" s="121" t="str">
        <f>Data!B146</f>
        <v xml:space="preserve">Torquay, Torbay General District Hospital </v>
      </c>
      <c r="C87" s="127">
        <f>Data!U146</f>
        <v>2.9000000000000001E-2</v>
      </c>
      <c r="D87" s="285">
        <v>19</v>
      </c>
      <c r="E87" s="121" t="str">
        <f>Data!B155</f>
        <v>Swansea, Singleton Hospital</v>
      </c>
      <c r="F87" s="127">
        <f>Data!V155</f>
        <v>0</v>
      </c>
      <c r="G87" s="51">
        <v>3</v>
      </c>
      <c r="H87" s="121" t="str">
        <f>Data!B114</f>
        <v>Barnstaple, North Devon District Hospital</v>
      </c>
      <c r="I87" s="127">
        <f>Data!U114</f>
        <v>0.02</v>
      </c>
      <c r="J87" s="64">
        <v>14</v>
      </c>
      <c r="K87" s="121" t="str">
        <f>Data!B125</f>
        <v xml:space="preserve">Haverford West, Withybush Hospital </v>
      </c>
      <c r="L87" s="127">
        <f>Data!V125</f>
        <v>0</v>
      </c>
    </row>
    <row r="88" spans="1:12" x14ac:dyDescent="0.35">
      <c r="A88" s="117">
        <v>9</v>
      </c>
      <c r="B88" s="121" t="str">
        <f>Data!B145</f>
        <v xml:space="preserve">Taunton, Musgrove Park Hospital </v>
      </c>
      <c r="C88" s="127">
        <f>Data!U145</f>
        <v>7.4999999999999997E-2</v>
      </c>
      <c r="D88" s="285">
        <v>10</v>
      </c>
      <c r="E88" s="121" t="str">
        <f>Data!B146</f>
        <v xml:space="preserve">Torquay, Torbay General District Hospital </v>
      </c>
      <c r="F88" s="127">
        <f>Data!V146</f>
        <v>1.6E-2</v>
      </c>
      <c r="G88" s="51">
        <v>4</v>
      </c>
      <c r="H88" s="121" t="str">
        <f>Data!B115</f>
        <v>Exeter, Royal Devon and Exeter Hospital</v>
      </c>
      <c r="I88" s="127">
        <f>Data!U115</f>
        <v>0.02</v>
      </c>
      <c r="J88" s="64">
        <v>15</v>
      </c>
      <c r="K88" s="121" t="str">
        <f>Data!B126</f>
        <v xml:space="preserve">Llantrisant, Royal Glamorgan Hospital </v>
      </c>
      <c r="L88" s="127">
        <f>Data!V126</f>
        <v>0</v>
      </c>
    </row>
    <row r="89" spans="1:12" x14ac:dyDescent="0.35">
      <c r="A89" s="117">
        <v>1</v>
      </c>
      <c r="B89" s="121" t="str">
        <f>Data!B137</f>
        <v xml:space="preserve">Bristol, Bristol Royal Hospital for Children </v>
      </c>
      <c r="C89" s="127">
        <f>Data!U137</f>
        <v>7.6999999999999999E-2</v>
      </c>
      <c r="D89" s="285">
        <v>17</v>
      </c>
      <c r="E89" s="121" t="str">
        <f>Data!B153</f>
        <v>Merthyr Tydfil, Prince Charles Hospital</v>
      </c>
      <c r="F89" s="127">
        <f>Data!V153</f>
        <v>2.0400000000000001E-2</v>
      </c>
      <c r="G89" s="51">
        <v>12</v>
      </c>
      <c r="H89" s="121" t="str">
        <f>Data!B123</f>
        <v>Bridgend, Princess of Wales Hospital</v>
      </c>
      <c r="I89" s="127">
        <f>Data!U123</f>
        <v>0.04</v>
      </c>
      <c r="J89" s="64">
        <v>16</v>
      </c>
      <c r="K89" s="121" t="str">
        <f>Data!B127</f>
        <v>Merthyr Tydfil, Prince Charles Hospital</v>
      </c>
      <c r="L89" s="127">
        <f>Data!V127</f>
        <v>0</v>
      </c>
    </row>
    <row r="90" spans="1:12" x14ac:dyDescent="0.35">
      <c r="A90" s="117">
        <v>8</v>
      </c>
      <c r="B90" s="121" t="str">
        <f>Data!B144</f>
        <v xml:space="preserve">Swindon, Great Weston Hospital </v>
      </c>
      <c r="C90" s="127">
        <f>Data!U144</f>
        <v>8.4000000000000005E-2</v>
      </c>
      <c r="D90" s="285">
        <v>8</v>
      </c>
      <c r="E90" s="121" t="str">
        <f>Data!B144</f>
        <v xml:space="preserve">Swindon, Great Weston Hospital </v>
      </c>
      <c r="F90" s="127">
        <f>Data!V144</f>
        <v>0.06</v>
      </c>
      <c r="G90" s="51">
        <v>6</v>
      </c>
      <c r="H90" s="121" t="str">
        <f>Data!B117</f>
        <v>Plymouth, Derriford Hospital</v>
      </c>
      <c r="I90" s="127">
        <f>Data!U117</f>
        <v>0.05</v>
      </c>
      <c r="J90" s="64">
        <v>17</v>
      </c>
      <c r="K90" s="121" t="str">
        <f>Data!B128</f>
        <v xml:space="preserve">Newport, Royal Gwent Hospital </v>
      </c>
      <c r="L90" s="127">
        <f>Data!V128</f>
        <v>0</v>
      </c>
    </row>
    <row r="91" spans="1:12" x14ac:dyDescent="0.35">
      <c r="A91" s="117">
        <v>4</v>
      </c>
      <c r="B91" s="121" t="str">
        <f>Data!B140</f>
        <v xml:space="preserve">Bath, Royal United Hospital </v>
      </c>
      <c r="C91" s="127">
        <f>Data!U140</f>
        <v>0.1</v>
      </c>
      <c r="D91" s="285">
        <v>11</v>
      </c>
      <c r="E91" s="121" t="str">
        <f>Data!B147</f>
        <v xml:space="preserve">Truro, Royal Cornwall Hospital </v>
      </c>
      <c r="F91" s="127">
        <f>Data!V147</f>
        <v>6.6199999999999995E-2</v>
      </c>
      <c r="G91" s="51">
        <v>5</v>
      </c>
      <c r="H91" s="121" t="str">
        <f>Data!B116</f>
        <v>Gloucester, Gloucestershire Hospitals</v>
      </c>
      <c r="I91" s="127">
        <f>Data!U116</f>
        <v>0.06</v>
      </c>
      <c r="J91" s="64">
        <v>18</v>
      </c>
      <c r="K91" s="121" t="str">
        <f>Data!B129</f>
        <v xml:space="preserve">Swansea, Singleton Hospital </v>
      </c>
      <c r="L91" s="127">
        <f>Data!V129</f>
        <v>0</v>
      </c>
    </row>
    <row r="92" spans="1:12" x14ac:dyDescent="0.35">
      <c r="A92" s="117">
        <v>17</v>
      </c>
      <c r="B92" s="121" t="str">
        <f>Data!B153</f>
        <v>Merthyr Tydfil, Prince Charles Hospital</v>
      </c>
      <c r="C92" s="127">
        <f>Data!U153</f>
        <v>0.114</v>
      </c>
      <c r="D92" s="285">
        <v>16</v>
      </c>
      <c r="E92" s="121" t="str">
        <f>Data!B152</f>
        <v xml:space="preserve">Llantrisant, Royal Glamorgan Hospital </v>
      </c>
      <c r="F92" s="127">
        <f>Data!V152</f>
        <v>9.2600000000000002E-2</v>
      </c>
      <c r="G92" s="51">
        <v>1</v>
      </c>
      <c r="H92" s="121" t="str">
        <f>Data!B112</f>
        <v>Bristol, Bristol Heart Institute</v>
      </c>
      <c r="I92" s="127">
        <f>Data!U112</f>
        <v>0.13200000000000001</v>
      </c>
      <c r="J92" s="64">
        <v>5</v>
      </c>
      <c r="K92" s="121" t="str">
        <f>Data!B116</f>
        <v>Gloucester, Gloucestershire Hospitals</v>
      </c>
      <c r="L92" s="127">
        <f>Data!V116</f>
        <v>0.06</v>
      </c>
    </row>
    <row r="93" spans="1:12" x14ac:dyDescent="0.35">
      <c r="A93" s="117">
        <v>11</v>
      </c>
      <c r="B93" s="121" t="str">
        <f>Data!B147</f>
        <v xml:space="preserve">Truro, Royal Cornwall Hospital </v>
      </c>
      <c r="C93" s="127">
        <f>Data!U147</f>
        <v>0.14000000000000001</v>
      </c>
      <c r="D93" s="285">
        <v>4</v>
      </c>
      <c r="E93" s="121" t="str">
        <f>Data!B140</f>
        <v xml:space="preserve">Bath, Royal United Hospital </v>
      </c>
      <c r="F93" s="127">
        <f>Data!V140</f>
        <v>0.1</v>
      </c>
      <c r="G93" s="51">
        <v>2</v>
      </c>
      <c r="H93" s="121" t="str">
        <f>Data!B113</f>
        <v>Cardiff, University Hospital of Wales</v>
      </c>
      <c r="I93" s="127">
        <f>Data!U113</f>
        <v>0.25</v>
      </c>
      <c r="J93" s="64">
        <v>4</v>
      </c>
      <c r="K93" s="121" t="str">
        <f>Data!B115</f>
        <v>Exeter, Royal Devon and Exeter Hospital</v>
      </c>
      <c r="L93" s="127">
        <f>Data!V115</f>
        <v>0.08</v>
      </c>
    </row>
    <row r="94" spans="1:12" x14ac:dyDescent="0.35">
      <c r="A94" s="117">
        <v>2</v>
      </c>
      <c r="B94" s="121" t="str">
        <f>Data!B138</f>
        <v>Cardiff, Noah’s Ark Children’s Hospital</v>
      </c>
      <c r="C94" s="127">
        <f>Data!U138</f>
        <v>0.16500000000000001</v>
      </c>
      <c r="D94" s="285">
        <v>2</v>
      </c>
      <c r="E94" s="121" t="str">
        <f>Data!B138</f>
        <v>Cardiff, Noah’s Ark Children’s Hospital</v>
      </c>
      <c r="F94" s="127" t="str">
        <f>Data!V138</f>
        <v>n/a</v>
      </c>
      <c r="G94" s="51">
        <v>13</v>
      </c>
      <c r="H94" s="121" t="str">
        <f>Data!B124</f>
        <v xml:space="preserve">Carmarthen, Glangwilli General Hospital </v>
      </c>
      <c r="I94" s="127">
        <f>Data!U124</f>
        <v>0.31</v>
      </c>
      <c r="J94" s="64">
        <v>1</v>
      </c>
      <c r="K94" s="121" t="str">
        <f>Data!B112</f>
        <v>Bristol, Bristol Heart Institute</v>
      </c>
      <c r="L94" s="127" t="str">
        <f>Data!V112</f>
        <v>na</v>
      </c>
    </row>
    <row r="95" spans="1:12" x14ac:dyDescent="0.35">
      <c r="A95" s="117">
        <v>16</v>
      </c>
      <c r="B95" s="121" t="str">
        <f>Data!B152</f>
        <v xml:space="preserve">Llantrisant, Royal Glamorgan Hospital </v>
      </c>
      <c r="C95" s="127">
        <f>Data!U152</f>
        <v>0.19400000000000001</v>
      </c>
      <c r="D95" s="285">
        <v>9</v>
      </c>
      <c r="E95" s="121" t="str">
        <f>Data!B145</f>
        <v xml:space="preserve">Taunton, Musgrove Park Hospital </v>
      </c>
      <c r="F95" s="127" t="str">
        <f>Data!V145</f>
        <v>N/A</v>
      </c>
    </row>
    <row r="96" spans="1:12" s="64" customFormat="1" x14ac:dyDescent="0.35">
      <c r="B96" s="124"/>
      <c r="C96" s="204"/>
      <c r="D96" s="204"/>
      <c r="E96" s="124"/>
      <c r="F96" s="204"/>
    </row>
    <row r="97" spans="2:11" s="64" customFormat="1" x14ac:dyDescent="0.35">
      <c r="B97" s="124"/>
      <c r="C97" s="204"/>
      <c r="D97" s="204"/>
      <c r="E97" s="124"/>
      <c r="F97" s="204"/>
    </row>
    <row r="98" spans="2:11" s="64" customFormat="1" x14ac:dyDescent="0.35">
      <c r="B98" s="124"/>
      <c r="C98" s="204"/>
      <c r="D98" s="204"/>
      <c r="E98" s="124"/>
      <c r="F98" s="204"/>
    </row>
    <row r="99" spans="2:11" ht="18.5" x14ac:dyDescent="0.35">
      <c r="B99" s="205" t="s">
        <v>220</v>
      </c>
    </row>
    <row r="100" spans="2:11" x14ac:dyDescent="0.35">
      <c r="B100" s="121" t="s">
        <v>175</v>
      </c>
      <c r="C100" s="448" t="s">
        <v>40</v>
      </c>
      <c r="D100" s="448"/>
      <c r="E100" s="448" t="s">
        <v>41</v>
      </c>
      <c r="F100" s="448"/>
      <c r="G100" s="448" t="s">
        <v>42</v>
      </c>
      <c r="H100" s="448"/>
      <c r="I100" s="448" t="s">
        <v>43</v>
      </c>
      <c r="J100" s="448"/>
    </row>
    <row r="101" spans="2:11" ht="15" customHeight="1" x14ac:dyDescent="0.35">
      <c r="B101" s="128" t="s">
        <v>140</v>
      </c>
      <c r="C101" s="129" t="str">
        <f>Data!U30</f>
        <v>Local consultant</v>
      </c>
      <c r="D101" s="129" t="str">
        <f>Data!V30</f>
        <v>Visiting consultant</v>
      </c>
      <c r="E101" s="127" t="str">
        <f>Data!U83</f>
        <v>Local consultant</v>
      </c>
      <c r="F101" s="127" t="str">
        <f>Data!V83</f>
        <v>Visiting consultant</v>
      </c>
      <c r="G101" s="117" t="s">
        <v>3</v>
      </c>
      <c r="H101" s="129" t="s">
        <v>176</v>
      </c>
      <c r="I101" s="129" t="s">
        <v>3</v>
      </c>
      <c r="J101" s="127" t="s">
        <v>176</v>
      </c>
      <c r="K101" s="72"/>
    </row>
    <row r="102" spans="2:11" x14ac:dyDescent="0.35">
      <c r="B102" s="121"/>
      <c r="C102" s="127">
        <f>Data!U7</f>
        <v>0</v>
      </c>
      <c r="D102" s="127">
        <f>Data!V7</f>
        <v>0</v>
      </c>
      <c r="E102" s="127">
        <f>Data!U60</f>
        <v>0</v>
      </c>
      <c r="F102" s="127">
        <f>Data!V60</f>
        <v>0</v>
      </c>
      <c r="G102" s="119">
        <f>Data!U124</f>
        <v>0.31</v>
      </c>
      <c r="H102" s="127">
        <f>Data!V115</f>
        <v>0.08</v>
      </c>
      <c r="I102" s="119">
        <f>Data!U165</f>
        <v>0</v>
      </c>
      <c r="J102" s="127">
        <f>Data!V165</f>
        <v>0</v>
      </c>
      <c r="K102" s="72"/>
    </row>
    <row r="103" spans="2:11" x14ac:dyDescent="0.35">
      <c r="B103" s="121"/>
      <c r="C103" s="127">
        <f>Data!U8</f>
        <v>0</v>
      </c>
      <c r="D103" s="127">
        <f>Data!V8</f>
        <v>0</v>
      </c>
      <c r="E103" s="127">
        <f>Data!U61</f>
        <v>0</v>
      </c>
      <c r="F103" s="127">
        <f>Data!V61</f>
        <v>0</v>
      </c>
      <c r="G103" s="119">
        <f>Data!U113</f>
        <v>0.25</v>
      </c>
      <c r="H103" s="127">
        <f>Data!V116</f>
        <v>0.06</v>
      </c>
      <c r="I103" s="119">
        <f>Data!U166</f>
        <v>0</v>
      </c>
      <c r="J103" s="127">
        <f>Data!V166</f>
        <v>0</v>
      </c>
      <c r="K103" s="72"/>
    </row>
    <row r="104" spans="2:11" x14ac:dyDescent="0.35">
      <c r="B104" s="121"/>
      <c r="C104" s="127">
        <f>Data!U9</f>
        <v>0</v>
      </c>
      <c r="D104" s="127">
        <f>Data!V9</f>
        <v>0</v>
      </c>
      <c r="E104" s="127">
        <f>Data!U62</f>
        <v>0</v>
      </c>
      <c r="F104" s="127">
        <f>Data!V62</f>
        <v>0</v>
      </c>
      <c r="G104" s="119">
        <f>Data!U112</f>
        <v>0.13200000000000001</v>
      </c>
      <c r="H104" s="127">
        <v>0</v>
      </c>
      <c r="I104" s="119">
        <f>Data!U167</f>
        <v>0</v>
      </c>
      <c r="J104" s="127">
        <f>Data!V167</f>
        <v>0</v>
      </c>
      <c r="K104" s="72"/>
    </row>
    <row r="105" spans="2:11" x14ac:dyDescent="0.35">
      <c r="B105" s="121"/>
      <c r="C105" s="127">
        <f>Data!U10</f>
        <v>0</v>
      </c>
      <c r="D105" s="127">
        <f>Data!V10</f>
        <v>0</v>
      </c>
      <c r="E105" s="127">
        <f>Data!U63</f>
        <v>0</v>
      </c>
      <c r="F105" s="127">
        <f>Data!V63</f>
        <v>0</v>
      </c>
      <c r="G105" s="119">
        <f>Data!U130</f>
        <v>0.13200000000000001</v>
      </c>
      <c r="H105" s="127">
        <v>0</v>
      </c>
      <c r="I105" s="119">
        <f>Data!U168</f>
        <v>0</v>
      </c>
      <c r="J105" s="127">
        <f>Data!V168</f>
        <v>0</v>
      </c>
      <c r="K105" s="72"/>
    </row>
    <row r="106" spans="2:11" x14ac:dyDescent="0.35">
      <c r="B106" s="121"/>
      <c r="C106" s="127">
        <f>Data!U11</f>
        <v>0</v>
      </c>
      <c r="D106" s="127">
        <f>Data!V11</f>
        <v>0</v>
      </c>
      <c r="E106" s="127">
        <f>Data!U64</f>
        <v>0</v>
      </c>
      <c r="F106" s="127">
        <f>Data!V64</f>
        <v>0</v>
      </c>
      <c r="G106" s="119">
        <f>Data!U116</f>
        <v>0.06</v>
      </c>
      <c r="H106" s="127">
        <f>Data!V113</f>
        <v>0</v>
      </c>
      <c r="I106" s="119">
        <f>Data!U169</f>
        <v>0</v>
      </c>
      <c r="J106" s="127">
        <f>Data!V169</f>
        <v>0</v>
      </c>
      <c r="K106" s="72"/>
    </row>
    <row r="107" spans="2:11" x14ac:dyDescent="0.35">
      <c r="B107" s="121"/>
      <c r="C107" s="127">
        <f>Data!U12</f>
        <v>0</v>
      </c>
      <c r="D107" s="127">
        <f>Data!V12</f>
        <v>0</v>
      </c>
      <c r="E107" s="127">
        <f>Data!U65</f>
        <v>0</v>
      </c>
      <c r="F107" s="127">
        <f>Data!V65</f>
        <v>0</v>
      </c>
      <c r="G107" s="119">
        <f>Data!U117</f>
        <v>0.05</v>
      </c>
      <c r="H107" s="127">
        <f>Data!V114</f>
        <v>0</v>
      </c>
      <c r="I107" s="119">
        <f>Data!U170</f>
        <v>0</v>
      </c>
      <c r="J107" s="127">
        <f>Data!V170</f>
        <v>0</v>
      </c>
      <c r="K107" s="72"/>
    </row>
    <row r="108" spans="2:11" x14ac:dyDescent="0.35">
      <c r="B108" s="121"/>
      <c r="C108" s="127">
        <f>Data!U13</f>
        <v>0</v>
      </c>
      <c r="D108" s="127">
        <f>Data!V13</f>
        <v>0</v>
      </c>
      <c r="E108" s="127">
        <f>Data!U66</f>
        <v>0</v>
      </c>
      <c r="F108" s="127">
        <f>Data!V66</f>
        <v>0</v>
      </c>
      <c r="G108" s="119">
        <f>Data!U123</f>
        <v>0.04</v>
      </c>
      <c r="H108" s="127">
        <f>Data!V117</f>
        <v>0</v>
      </c>
      <c r="I108" s="119">
        <f>Data!U171</f>
        <v>0</v>
      </c>
      <c r="J108" s="127">
        <f>Data!V171</f>
        <v>0</v>
      </c>
      <c r="K108" s="72"/>
    </row>
    <row r="109" spans="2:11" x14ac:dyDescent="0.35">
      <c r="B109" s="121"/>
      <c r="C109" s="127">
        <f>Data!U14</f>
        <v>0</v>
      </c>
      <c r="D109" s="127">
        <f>Data!V14</f>
        <v>0</v>
      </c>
      <c r="E109" s="127">
        <f>Data!U67</f>
        <v>0</v>
      </c>
      <c r="F109" s="127">
        <f>Data!V67</f>
        <v>0</v>
      </c>
      <c r="G109" s="119">
        <f>Data!U114</f>
        <v>0.02</v>
      </c>
      <c r="H109" s="127">
        <f>Data!V118</f>
        <v>0</v>
      </c>
      <c r="I109" s="119">
        <f>Data!U172</f>
        <v>0</v>
      </c>
      <c r="J109" s="127">
        <f>Data!V172</f>
        <v>0</v>
      </c>
      <c r="K109" s="72"/>
    </row>
    <row r="110" spans="2:11" x14ac:dyDescent="0.35">
      <c r="B110" s="121"/>
      <c r="C110" s="127">
        <f>Data!U15</f>
        <v>0</v>
      </c>
      <c r="D110" s="127">
        <f>Data!V15</f>
        <v>0</v>
      </c>
      <c r="E110" s="127">
        <f>Data!U68</f>
        <v>0</v>
      </c>
      <c r="F110" s="127">
        <f>Data!V68</f>
        <v>0</v>
      </c>
      <c r="G110" s="119">
        <f>Data!U115</f>
        <v>0.02</v>
      </c>
      <c r="H110" s="127">
        <f>Data!V119</f>
        <v>0</v>
      </c>
      <c r="I110" s="119">
        <f>Data!U173</f>
        <v>0</v>
      </c>
      <c r="J110" s="127">
        <f>Data!V173</f>
        <v>0</v>
      </c>
      <c r="K110" s="72"/>
    </row>
    <row r="111" spans="2:11" x14ac:dyDescent="0.35">
      <c r="B111" s="121"/>
      <c r="C111" s="127">
        <f>Data!U16</f>
        <v>0</v>
      </c>
      <c r="D111" s="127">
        <f>Data!V16</f>
        <v>0</v>
      </c>
      <c r="E111" s="127">
        <f>Data!U69</f>
        <v>0</v>
      </c>
      <c r="F111" s="127">
        <f>Data!V69</f>
        <v>0</v>
      </c>
      <c r="G111" s="119">
        <f>Data!U118</f>
        <v>0</v>
      </c>
      <c r="H111" s="127">
        <f>Data!V120</f>
        <v>0</v>
      </c>
      <c r="I111" s="119">
        <f>Data!U174</f>
        <v>0</v>
      </c>
      <c r="J111" s="127">
        <f>Data!V174</f>
        <v>0</v>
      </c>
      <c r="K111" s="72"/>
    </row>
    <row r="112" spans="2:11" x14ac:dyDescent="0.35">
      <c r="B112" s="121"/>
      <c r="C112" s="127">
        <f>Data!U17</f>
        <v>0</v>
      </c>
      <c r="D112" s="127">
        <f>Data!V17</f>
        <v>0</v>
      </c>
      <c r="E112" s="127">
        <f>Data!U70</f>
        <v>0</v>
      </c>
      <c r="F112" s="127">
        <f>Data!V70</f>
        <v>0</v>
      </c>
      <c r="G112" s="119">
        <f>Data!U119</f>
        <v>0</v>
      </c>
      <c r="H112" s="127">
        <f>Data!V121</f>
        <v>0</v>
      </c>
      <c r="I112" s="119">
        <f>Data!U175</f>
        <v>0</v>
      </c>
      <c r="J112" s="127">
        <f>Data!V175</f>
        <v>0</v>
      </c>
      <c r="K112" s="72"/>
    </row>
    <row r="113" spans="2:11" x14ac:dyDescent="0.35">
      <c r="B113" s="121"/>
      <c r="C113" s="127">
        <f>Data!U18</f>
        <v>0</v>
      </c>
      <c r="D113" s="127">
        <f>Data!V18</f>
        <v>0</v>
      </c>
      <c r="E113" s="127">
        <f>Data!U71</f>
        <v>0</v>
      </c>
      <c r="F113" s="127">
        <f>Data!V71</f>
        <v>0</v>
      </c>
      <c r="G113" s="119">
        <f>Data!U120</f>
        <v>0</v>
      </c>
      <c r="H113" s="127">
        <f>Data!V122</f>
        <v>0</v>
      </c>
      <c r="I113" s="119">
        <f>Data!U176</f>
        <v>0</v>
      </c>
      <c r="J113" s="127">
        <f>Data!V176</f>
        <v>0</v>
      </c>
      <c r="K113" s="72"/>
    </row>
    <row r="114" spans="2:11" x14ac:dyDescent="0.35">
      <c r="B114" s="121"/>
      <c r="C114" s="127">
        <f>Data!U19</f>
        <v>0</v>
      </c>
      <c r="D114" s="127">
        <f>Data!V19</f>
        <v>0</v>
      </c>
      <c r="E114" s="127">
        <f>Data!U72</f>
        <v>0</v>
      </c>
      <c r="F114" s="127">
        <f>Data!V72</f>
        <v>0</v>
      </c>
      <c r="G114" s="119">
        <f>Data!U121</f>
        <v>0</v>
      </c>
      <c r="H114" s="127">
        <f>Data!V123</f>
        <v>0</v>
      </c>
      <c r="I114" s="119">
        <f>Data!U177</f>
        <v>0</v>
      </c>
      <c r="J114" s="127">
        <f>Data!V177</f>
        <v>0</v>
      </c>
      <c r="K114" s="72"/>
    </row>
    <row r="115" spans="2:11" x14ac:dyDescent="0.35">
      <c r="B115" s="121"/>
      <c r="C115" s="127">
        <f>Data!U20</f>
        <v>0</v>
      </c>
      <c r="D115" s="127">
        <f>Data!V20</f>
        <v>0</v>
      </c>
      <c r="E115" s="127">
        <f>Data!U73</f>
        <v>0</v>
      </c>
      <c r="F115" s="127">
        <f>Data!V73</f>
        <v>0</v>
      </c>
      <c r="G115" s="119">
        <f>Data!U122</f>
        <v>0</v>
      </c>
      <c r="H115" s="127">
        <f>Data!V124</f>
        <v>0</v>
      </c>
      <c r="I115" s="119">
        <f>Data!U178</f>
        <v>0</v>
      </c>
      <c r="J115" s="127">
        <f>Data!V178</f>
        <v>0</v>
      </c>
      <c r="K115" s="72"/>
    </row>
    <row r="116" spans="2:11" x14ac:dyDescent="0.35">
      <c r="B116" s="121"/>
      <c r="C116" s="127">
        <f>Data!U21</f>
        <v>0</v>
      </c>
      <c r="D116" s="127">
        <f>Data!V21</f>
        <v>0</v>
      </c>
      <c r="E116" s="127">
        <f>Data!U74</f>
        <v>0</v>
      </c>
      <c r="F116" s="127">
        <f>Data!V74</f>
        <v>0</v>
      </c>
      <c r="G116" s="119">
        <f>Data!U125</f>
        <v>0</v>
      </c>
      <c r="H116" s="127">
        <f>Data!V125</f>
        <v>0</v>
      </c>
      <c r="I116" s="119">
        <f>Data!U179</f>
        <v>0</v>
      </c>
      <c r="J116" s="127">
        <f>Data!V179</f>
        <v>0</v>
      </c>
      <c r="K116" s="72"/>
    </row>
    <row r="117" spans="2:11" x14ac:dyDescent="0.35">
      <c r="B117" s="121"/>
      <c r="C117" s="127">
        <f>Data!U22</f>
        <v>0</v>
      </c>
      <c r="D117" s="127">
        <f>Data!V22</f>
        <v>0</v>
      </c>
      <c r="E117" s="127">
        <f>Data!U75</f>
        <v>0</v>
      </c>
      <c r="F117" s="127">
        <f>Data!V75</f>
        <v>0</v>
      </c>
      <c r="G117" s="119">
        <f>Data!U126</f>
        <v>0</v>
      </c>
      <c r="H117" s="127">
        <f>Data!V126</f>
        <v>0</v>
      </c>
      <c r="I117" s="119">
        <f>Data!U180</f>
        <v>0</v>
      </c>
      <c r="J117" s="127">
        <f>Data!V180</f>
        <v>0</v>
      </c>
      <c r="K117" s="72"/>
    </row>
    <row r="118" spans="2:11" x14ac:dyDescent="0.35">
      <c r="B118" s="121"/>
      <c r="C118" s="127">
        <f>Data!U23</f>
        <v>0</v>
      </c>
      <c r="D118" s="127">
        <f>Data!V23</f>
        <v>0</v>
      </c>
      <c r="E118" s="127">
        <f>Data!U76</f>
        <v>0</v>
      </c>
      <c r="F118" s="127">
        <f>Data!V76</f>
        <v>0</v>
      </c>
      <c r="G118" s="119">
        <f>Data!U127</f>
        <v>0</v>
      </c>
      <c r="H118" s="127">
        <f>Data!V127</f>
        <v>0</v>
      </c>
      <c r="I118" s="119">
        <f>Data!U181</f>
        <v>0</v>
      </c>
      <c r="J118" s="127">
        <f>Data!V181</f>
        <v>0</v>
      </c>
      <c r="K118" s="72"/>
    </row>
    <row r="119" spans="2:11" x14ac:dyDescent="0.35">
      <c r="B119" s="121"/>
      <c r="C119" s="127">
        <f>Data!U24</f>
        <v>0</v>
      </c>
      <c r="D119" s="127">
        <f>Data!V24</f>
        <v>0</v>
      </c>
      <c r="E119" s="127">
        <f>Data!U77</f>
        <v>0</v>
      </c>
      <c r="F119" s="127">
        <f>Data!V77</f>
        <v>0</v>
      </c>
      <c r="G119" s="119">
        <f>Data!U128</f>
        <v>0</v>
      </c>
      <c r="H119" s="127">
        <f>Data!V128</f>
        <v>0</v>
      </c>
      <c r="I119" s="119">
        <f>Data!U182</f>
        <v>0</v>
      </c>
      <c r="J119" s="127">
        <f>Data!V182</f>
        <v>0</v>
      </c>
      <c r="K119" s="72"/>
    </row>
    <row r="120" spans="2:11" x14ac:dyDescent="0.35">
      <c r="B120" s="117"/>
      <c r="C120" s="127">
        <f>Data!U25</f>
        <v>0</v>
      </c>
      <c r="D120" s="127">
        <f>Data!V25</f>
        <v>0</v>
      </c>
      <c r="E120" s="127">
        <f>Data!U78</f>
        <v>0</v>
      </c>
      <c r="F120" s="127">
        <f>Data!V78</f>
        <v>0</v>
      </c>
      <c r="G120" s="119">
        <f>Data!U129</f>
        <v>0</v>
      </c>
      <c r="H120" s="127">
        <f>Data!V129</f>
        <v>0</v>
      </c>
      <c r="I120" s="119">
        <f>Data!U183</f>
        <v>0</v>
      </c>
      <c r="J120" s="127">
        <f>Data!V183</f>
        <v>0</v>
      </c>
    </row>
    <row r="122" spans="2:11" x14ac:dyDescent="0.35">
      <c r="B122" s="117" t="s">
        <v>177</v>
      </c>
      <c r="C122" s="448" t="s">
        <v>40</v>
      </c>
      <c r="D122" s="448"/>
      <c r="E122" s="448" t="s">
        <v>41</v>
      </c>
      <c r="F122" s="448"/>
      <c r="G122" s="448" t="s">
        <v>42</v>
      </c>
      <c r="H122" s="448"/>
      <c r="I122" s="448" t="s">
        <v>43</v>
      </c>
      <c r="J122" s="448"/>
    </row>
    <row r="123" spans="2:11" x14ac:dyDescent="0.35">
      <c r="B123" s="117" t="s">
        <v>50</v>
      </c>
      <c r="C123" s="117" t="s">
        <v>3</v>
      </c>
      <c r="D123" s="117" t="s">
        <v>176</v>
      </c>
      <c r="E123" s="117" t="s">
        <v>3</v>
      </c>
      <c r="F123" s="117" t="s">
        <v>176</v>
      </c>
      <c r="G123" s="117" t="s">
        <v>3</v>
      </c>
      <c r="H123" s="117" t="s">
        <v>176</v>
      </c>
      <c r="I123" s="117" t="s">
        <v>3</v>
      </c>
      <c r="J123" s="117" t="s">
        <v>176</v>
      </c>
    </row>
    <row r="124" spans="2:11" x14ac:dyDescent="0.35">
      <c r="B124" s="117"/>
      <c r="C124" s="127">
        <f>Data!U32</f>
        <v>0</v>
      </c>
      <c r="D124" s="127">
        <f>Data!V32</f>
        <v>0</v>
      </c>
      <c r="E124" s="127">
        <f>Data!U85</f>
        <v>0</v>
      </c>
      <c r="F124" s="127">
        <f>Data!V85</f>
        <v>0</v>
      </c>
      <c r="G124" s="127">
        <f>Data!U152</f>
        <v>0.19400000000000001</v>
      </c>
      <c r="H124" s="127">
        <f>Data!V140</f>
        <v>0.1</v>
      </c>
      <c r="I124" s="127">
        <f>Data!U190</f>
        <v>0</v>
      </c>
      <c r="J124" s="127">
        <f>Data!V190</f>
        <v>0</v>
      </c>
    </row>
    <row r="125" spans="2:11" x14ac:dyDescent="0.35">
      <c r="B125" s="117"/>
      <c r="C125" s="127">
        <f>Data!U33</f>
        <v>0</v>
      </c>
      <c r="D125" s="127">
        <f>Data!V33</f>
        <v>0</v>
      </c>
      <c r="E125" s="127">
        <f>Data!U86</f>
        <v>0</v>
      </c>
      <c r="F125" s="127">
        <f>Data!V86</f>
        <v>0</v>
      </c>
      <c r="G125" s="127">
        <f>Data!U138</f>
        <v>0.16500000000000001</v>
      </c>
      <c r="H125" s="127">
        <f>Data!V152</f>
        <v>9.2600000000000002E-2</v>
      </c>
      <c r="I125" s="127">
        <f>Data!U191</f>
        <v>0</v>
      </c>
      <c r="J125" s="127">
        <f>Data!V191</f>
        <v>0</v>
      </c>
    </row>
    <row r="126" spans="2:11" x14ac:dyDescent="0.35">
      <c r="B126" s="117"/>
      <c r="C126" s="127">
        <f>Data!U34</f>
        <v>0</v>
      </c>
      <c r="D126" s="127">
        <f>Data!V34</f>
        <v>0</v>
      </c>
      <c r="E126" s="127">
        <f>Data!U87</f>
        <v>0</v>
      </c>
      <c r="F126" s="127">
        <f>Data!V87</f>
        <v>0</v>
      </c>
      <c r="G126" s="127">
        <f>Data!U147</f>
        <v>0.14000000000000001</v>
      </c>
      <c r="H126" s="127">
        <f>Data!V147</f>
        <v>6.6199999999999995E-2</v>
      </c>
      <c r="I126" s="127">
        <f>Data!U192</f>
        <v>0</v>
      </c>
      <c r="J126" s="127">
        <f>Data!V192</f>
        <v>0</v>
      </c>
    </row>
    <row r="127" spans="2:11" x14ac:dyDescent="0.35">
      <c r="B127" s="117"/>
      <c r="C127" s="127">
        <f>Data!U35</f>
        <v>0</v>
      </c>
      <c r="D127" s="127">
        <f>Data!V35</f>
        <v>0</v>
      </c>
      <c r="E127" s="127">
        <f>Data!U88</f>
        <v>0</v>
      </c>
      <c r="F127" s="127">
        <f>Data!V88</f>
        <v>0</v>
      </c>
      <c r="G127" s="127">
        <f>Data!U153</f>
        <v>0.114</v>
      </c>
      <c r="H127" s="127">
        <f>Data!V144</f>
        <v>0.06</v>
      </c>
      <c r="I127" s="127">
        <f>Data!U193</f>
        <v>0</v>
      </c>
      <c r="J127" s="127">
        <f>Data!V193</f>
        <v>0</v>
      </c>
    </row>
    <row r="128" spans="2:11" x14ac:dyDescent="0.35">
      <c r="B128" s="117"/>
      <c r="C128" s="127">
        <f>Data!U36</f>
        <v>0</v>
      </c>
      <c r="D128" s="127">
        <f>Data!V36</f>
        <v>0</v>
      </c>
      <c r="E128" s="127">
        <f>Data!U89</f>
        <v>0</v>
      </c>
      <c r="F128" s="127">
        <f>Data!V89</f>
        <v>0</v>
      </c>
      <c r="G128" s="127">
        <f>Data!U140</f>
        <v>0.1</v>
      </c>
      <c r="H128" s="127">
        <f>Data!V153</f>
        <v>2.0400000000000001E-2</v>
      </c>
      <c r="I128" s="127">
        <f>Data!U194</f>
        <v>0</v>
      </c>
      <c r="J128" s="127">
        <f>Data!V194</f>
        <v>0</v>
      </c>
    </row>
    <row r="129" spans="2:10" x14ac:dyDescent="0.35">
      <c r="B129" s="117"/>
      <c r="C129" s="127">
        <f>Data!U37</f>
        <v>0</v>
      </c>
      <c r="D129" s="127">
        <f>Data!V37</f>
        <v>0</v>
      </c>
      <c r="E129" s="127">
        <f>Data!U90</f>
        <v>0</v>
      </c>
      <c r="F129" s="127">
        <f>Data!V90</f>
        <v>0</v>
      </c>
      <c r="G129" s="127">
        <f>Data!U144</f>
        <v>8.4000000000000005E-2</v>
      </c>
      <c r="H129" s="127">
        <f>Data!V146</f>
        <v>1.6E-2</v>
      </c>
      <c r="I129" s="127">
        <f>Data!U195</f>
        <v>0</v>
      </c>
      <c r="J129" s="127">
        <f>Data!V195</f>
        <v>0</v>
      </c>
    </row>
    <row r="130" spans="2:10" x14ac:dyDescent="0.35">
      <c r="B130" s="117"/>
      <c r="C130" s="127">
        <f>Data!U38</f>
        <v>0</v>
      </c>
      <c r="D130" s="127">
        <f>Data!V38</f>
        <v>0</v>
      </c>
      <c r="E130" s="127">
        <f>Data!U91</f>
        <v>0</v>
      </c>
      <c r="F130" s="127">
        <f>Data!V91</f>
        <v>0</v>
      </c>
      <c r="G130" s="127">
        <f>Data!U137</f>
        <v>7.6999999999999999E-2</v>
      </c>
      <c r="H130" s="127">
        <v>0</v>
      </c>
      <c r="I130" s="127">
        <f>Data!U196</f>
        <v>0</v>
      </c>
      <c r="J130" s="127">
        <f>Data!V196</f>
        <v>0</v>
      </c>
    </row>
    <row r="131" spans="2:10" x14ac:dyDescent="0.35">
      <c r="B131" s="117"/>
      <c r="C131" s="127">
        <f>Data!U39</f>
        <v>0</v>
      </c>
      <c r="D131" s="127">
        <f>Data!V39</f>
        <v>0</v>
      </c>
      <c r="E131" s="127">
        <f>Data!U92</f>
        <v>0</v>
      </c>
      <c r="F131" s="127">
        <f>Data!V92</f>
        <v>0</v>
      </c>
      <c r="G131" s="127">
        <f>Data!U145</f>
        <v>7.4999999999999997E-2</v>
      </c>
      <c r="H131" s="127">
        <v>0</v>
      </c>
      <c r="I131" s="127">
        <f>Data!U197</f>
        <v>0</v>
      </c>
      <c r="J131" s="127">
        <f>Data!V197</f>
        <v>0</v>
      </c>
    </row>
    <row r="132" spans="2:10" x14ac:dyDescent="0.35">
      <c r="B132" s="117"/>
      <c r="C132" s="127">
        <f>Data!U40</f>
        <v>0</v>
      </c>
      <c r="D132" s="127">
        <f>Data!V40</f>
        <v>0</v>
      </c>
      <c r="E132" s="127">
        <f>Data!U93</f>
        <v>0</v>
      </c>
      <c r="F132" s="127">
        <f>Data!V93</f>
        <v>0</v>
      </c>
      <c r="G132" s="127">
        <f>Data!U146</f>
        <v>2.9000000000000001E-2</v>
      </c>
      <c r="H132" s="127">
        <f>Data!V139</f>
        <v>0</v>
      </c>
      <c r="I132" s="127">
        <f>Data!U198</f>
        <v>0</v>
      </c>
      <c r="J132" s="127">
        <f>Data!V198</f>
        <v>0</v>
      </c>
    </row>
    <row r="133" spans="2:10" x14ac:dyDescent="0.35">
      <c r="B133" s="117"/>
      <c r="C133" s="127">
        <f>Data!U41</f>
        <v>0</v>
      </c>
      <c r="D133" s="127">
        <f>Data!V41</f>
        <v>0</v>
      </c>
      <c r="E133" s="127">
        <f>Data!U94</f>
        <v>0</v>
      </c>
      <c r="F133" s="127">
        <f>Data!V94</f>
        <v>0</v>
      </c>
      <c r="G133" s="127">
        <f>Data!U139</f>
        <v>0</v>
      </c>
      <c r="H133" s="127">
        <f>Data!V141</f>
        <v>0</v>
      </c>
      <c r="I133" s="127">
        <f>Data!U199</f>
        <v>0</v>
      </c>
      <c r="J133" s="127">
        <f>Data!V199</f>
        <v>0</v>
      </c>
    </row>
    <row r="134" spans="2:10" x14ac:dyDescent="0.35">
      <c r="B134" s="117"/>
      <c r="C134" s="127">
        <f>Data!U42</f>
        <v>0</v>
      </c>
      <c r="D134" s="127">
        <f>Data!V42</f>
        <v>0</v>
      </c>
      <c r="E134" s="127">
        <f>Data!U95</f>
        <v>0</v>
      </c>
      <c r="F134" s="127">
        <f>Data!V95</f>
        <v>0</v>
      </c>
      <c r="G134" s="127">
        <f>Data!U141</f>
        <v>0</v>
      </c>
      <c r="H134" s="127">
        <f>Data!V142</f>
        <v>0</v>
      </c>
      <c r="I134" s="127">
        <f>Data!U200</f>
        <v>0</v>
      </c>
      <c r="J134" s="127">
        <f>Data!V200</f>
        <v>0</v>
      </c>
    </row>
    <row r="135" spans="2:10" x14ac:dyDescent="0.35">
      <c r="B135" s="117"/>
      <c r="C135" s="127">
        <f>Data!U43</f>
        <v>0</v>
      </c>
      <c r="D135" s="127">
        <f>Data!V43</f>
        <v>0</v>
      </c>
      <c r="E135" s="127">
        <f>Data!U96</f>
        <v>0</v>
      </c>
      <c r="F135" s="127">
        <f>Data!V96</f>
        <v>0</v>
      </c>
      <c r="G135" s="127">
        <f>Data!U142</f>
        <v>0</v>
      </c>
      <c r="H135" s="127">
        <f>Data!V143</f>
        <v>0</v>
      </c>
      <c r="I135" s="127">
        <f>Data!U201</f>
        <v>0</v>
      </c>
      <c r="J135" s="127">
        <f>Data!V201</f>
        <v>0</v>
      </c>
    </row>
    <row r="136" spans="2:10" x14ac:dyDescent="0.35">
      <c r="B136" s="117"/>
      <c r="C136" s="127">
        <f>Data!U44</f>
        <v>0</v>
      </c>
      <c r="D136" s="127">
        <f>Data!V44</f>
        <v>0</v>
      </c>
      <c r="E136" s="127">
        <f>Data!U97</f>
        <v>0</v>
      </c>
      <c r="F136" s="127">
        <f>Data!V97</f>
        <v>0</v>
      </c>
      <c r="G136" s="127">
        <f>Data!U143</f>
        <v>0</v>
      </c>
      <c r="H136" s="127">
        <f>Data!V148</f>
        <v>0</v>
      </c>
      <c r="I136" s="127">
        <f>Data!U202</f>
        <v>0</v>
      </c>
      <c r="J136" s="127">
        <f>Data!V202</f>
        <v>0</v>
      </c>
    </row>
    <row r="137" spans="2:10" x14ac:dyDescent="0.35">
      <c r="B137" s="117"/>
      <c r="C137" s="127">
        <f>Data!U45</f>
        <v>0</v>
      </c>
      <c r="D137" s="127">
        <f>Data!V45</f>
        <v>0</v>
      </c>
      <c r="E137" s="127">
        <f>Data!U98</f>
        <v>0</v>
      </c>
      <c r="F137" s="127">
        <f>Data!V98</f>
        <v>0</v>
      </c>
      <c r="G137" s="127">
        <f>Data!U148</f>
        <v>0</v>
      </c>
      <c r="H137" s="127">
        <f>Data!V149</f>
        <v>0</v>
      </c>
      <c r="I137" s="127">
        <f>Data!U203</f>
        <v>0</v>
      </c>
      <c r="J137" s="127">
        <f>Data!V203</f>
        <v>0</v>
      </c>
    </row>
    <row r="138" spans="2:10" x14ac:dyDescent="0.35">
      <c r="B138" s="117"/>
      <c r="C138" s="127">
        <f>Data!U46</f>
        <v>0</v>
      </c>
      <c r="D138" s="127">
        <f>Data!V46</f>
        <v>0</v>
      </c>
      <c r="E138" s="127">
        <f>Data!U99</f>
        <v>0</v>
      </c>
      <c r="F138" s="127">
        <f>Data!V99</f>
        <v>0</v>
      </c>
      <c r="G138" s="127">
        <f>Data!U149</f>
        <v>0</v>
      </c>
      <c r="H138" s="127">
        <f>Data!V150</f>
        <v>0</v>
      </c>
      <c r="I138" s="127">
        <f>Data!U204</f>
        <v>0</v>
      </c>
      <c r="J138" s="127">
        <f>Data!V204</f>
        <v>0</v>
      </c>
    </row>
    <row r="139" spans="2:10" x14ac:dyDescent="0.35">
      <c r="B139" s="117"/>
      <c r="C139" s="127">
        <f>Data!U47</f>
        <v>0</v>
      </c>
      <c r="D139" s="127">
        <f>Data!V47</f>
        <v>0</v>
      </c>
      <c r="E139" s="127">
        <f>Data!U100</f>
        <v>0</v>
      </c>
      <c r="F139" s="127">
        <f>Data!V100</f>
        <v>0</v>
      </c>
      <c r="G139" s="127">
        <f>Data!U150</f>
        <v>0</v>
      </c>
      <c r="H139" s="127">
        <f>Data!V151</f>
        <v>0</v>
      </c>
      <c r="I139" s="127">
        <f>Data!U205</f>
        <v>0</v>
      </c>
      <c r="J139" s="127">
        <f>Data!V205</f>
        <v>0</v>
      </c>
    </row>
    <row r="140" spans="2:10" x14ac:dyDescent="0.35">
      <c r="B140" s="117"/>
      <c r="C140" s="127">
        <f>Data!U48</f>
        <v>0</v>
      </c>
      <c r="D140" s="127">
        <f>Data!V48</f>
        <v>0</v>
      </c>
      <c r="E140" s="127">
        <f>Data!U101</f>
        <v>0</v>
      </c>
      <c r="F140" s="127">
        <f>Data!V101</f>
        <v>0</v>
      </c>
      <c r="G140" s="127">
        <f>Data!U151</f>
        <v>0</v>
      </c>
      <c r="H140" s="127">
        <f>Data!V154</f>
        <v>0</v>
      </c>
      <c r="I140" s="127">
        <f>Data!U206</f>
        <v>0</v>
      </c>
      <c r="J140" s="127">
        <f>Data!V206</f>
        <v>0</v>
      </c>
    </row>
    <row r="141" spans="2:10" x14ac:dyDescent="0.35">
      <c r="B141" s="117"/>
      <c r="C141" s="127">
        <f>Data!U49</f>
        <v>0</v>
      </c>
      <c r="D141" s="127">
        <f>Data!V49</f>
        <v>0</v>
      </c>
      <c r="E141" s="127">
        <f>Data!U102</f>
        <v>0</v>
      </c>
      <c r="F141" s="127">
        <f>Data!V102</f>
        <v>0</v>
      </c>
      <c r="G141" s="127">
        <f>Data!U154</f>
        <v>0</v>
      </c>
      <c r="H141" s="127">
        <f>Data!V155</f>
        <v>0</v>
      </c>
      <c r="I141" s="127">
        <f>Data!U207</f>
        <v>0</v>
      </c>
      <c r="J141" s="127">
        <f>Data!V207</f>
        <v>0</v>
      </c>
    </row>
    <row r="142" spans="2:10" x14ac:dyDescent="0.35">
      <c r="B142" s="117"/>
      <c r="C142" s="127">
        <f>Data!U50</f>
        <v>0</v>
      </c>
      <c r="D142" s="127">
        <f>Data!V50</f>
        <v>0</v>
      </c>
      <c r="E142" s="127">
        <f>Data!U103</f>
        <v>0</v>
      </c>
      <c r="F142" s="127">
        <f>Data!V103</f>
        <v>0</v>
      </c>
      <c r="G142" s="127">
        <f>Data!U155</f>
        <v>0</v>
      </c>
      <c r="H142" s="127">
        <v>0</v>
      </c>
      <c r="I142" s="127">
        <f>Data!U208</f>
        <v>0</v>
      </c>
      <c r="J142" s="127">
        <f>Data!V208</f>
        <v>0</v>
      </c>
    </row>
  </sheetData>
  <sortState ref="G5:K23">
    <sortCondition ref="K5:K23"/>
  </sortState>
  <mergeCells count="8">
    <mergeCell ref="C100:D100"/>
    <mergeCell ref="E100:F100"/>
    <mergeCell ref="G100:H100"/>
    <mergeCell ref="I100:J100"/>
    <mergeCell ref="C122:D122"/>
    <mergeCell ref="E122:F122"/>
    <mergeCell ref="G122:H122"/>
    <mergeCell ref="I122:J1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showGridLines="0" topLeftCell="A6" workbookViewId="0">
      <selection activeCell="C26" sqref="C26"/>
    </sheetView>
  </sheetViews>
  <sheetFormatPr defaultColWidth="0" defaultRowHeight="14.5" x14ac:dyDescent="0.35"/>
  <cols>
    <col min="1" max="1" width="9.1796875" customWidth="1"/>
    <col min="2" max="2" width="30.81640625" customWidth="1"/>
    <col min="3" max="3" width="59.1796875" customWidth="1"/>
    <col min="4" max="4" width="16.453125" customWidth="1"/>
    <col min="5" max="5" width="40" customWidth="1"/>
    <col min="6" max="16" width="9.1796875" customWidth="1"/>
    <col min="17" max="16384" width="9.1796875" hidden="1"/>
  </cols>
  <sheetData>
    <row r="2" spans="2:5" ht="18" customHeight="1" x14ac:dyDescent="0.35">
      <c r="B2" s="293" t="s">
        <v>234</v>
      </c>
      <c r="C2" s="293"/>
      <c r="D2" s="266"/>
      <c r="E2" s="266"/>
    </row>
    <row r="3" spans="2:5" ht="16" thickBot="1" x14ac:dyDescent="0.4">
      <c r="B3" s="266"/>
      <c r="C3" s="266" t="s">
        <v>235</v>
      </c>
      <c r="D3" s="266" t="s">
        <v>236</v>
      </c>
      <c r="E3" s="266" t="s">
        <v>237</v>
      </c>
    </row>
    <row r="4" spans="2:5" ht="21" customHeight="1" x14ac:dyDescent="0.35">
      <c r="B4" s="294" t="s">
        <v>238</v>
      </c>
      <c r="C4" s="295" t="s">
        <v>239</v>
      </c>
      <c r="D4" s="218" t="s">
        <v>240</v>
      </c>
      <c r="E4" s="296" t="s">
        <v>243</v>
      </c>
    </row>
    <row r="5" spans="2:5" ht="21" customHeight="1" x14ac:dyDescent="0.35">
      <c r="B5" s="294"/>
      <c r="C5" s="295"/>
      <c r="D5" s="219" t="s">
        <v>241</v>
      </c>
      <c r="E5" s="296"/>
    </row>
    <row r="6" spans="2:5" ht="21" customHeight="1" thickBot="1" x14ac:dyDescent="0.4">
      <c r="B6" s="294"/>
      <c r="C6" s="295"/>
      <c r="D6" s="220" t="s">
        <v>242</v>
      </c>
      <c r="E6" s="296"/>
    </row>
    <row r="7" spans="2:5" ht="21" customHeight="1" x14ac:dyDescent="0.35">
      <c r="B7" s="294"/>
      <c r="C7" s="295" t="s">
        <v>244</v>
      </c>
      <c r="D7" s="218" t="s">
        <v>240</v>
      </c>
      <c r="E7" s="296"/>
    </row>
    <row r="8" spans="2:5" ht="21" customHeight="1" x14ac:dyDescent="0.35">
      <c r="B8" s="294"/>
      <c r="C8" s="295"/>
      <c r="D8" s="219" t="s">
        <v>241</v>
      </c>
      <c r="E8" s="296"/>
    </row>
    <row r="9" spans="2:5" ht="21" customHeight="1" thickBot="1" x14ac:dyDescent="0.4">
      <c r="B9" s="294"/>
      <c r="C9" s="295"/>
      <c r="D9" s="220" t="s">
        <v>242</v>
      </c>
      <c r="E9" s="296"/>
    </row>
    <row r="10" spans="2:5" ht="21.65" customHeight="1" x14ac:dyDescent="0.35">
      <c r="B10" s="294" t="s">
        <v>245</v>
      </c>
      <c r="C10" s="268" t="s">
        <v>246</v>
      </c>
      <c r="D10" s="267" t="s">
        <v>250</v>
      </c>
      <c r="E10" s="295" t="s">
        <v>251</v>
      </c>
    </row>
    <row r="11" spans="2:5" ht="21.65" customHeight="1" thickBot="1" x14ac:dyDescent="0.4">
      <c r="B11" s="294"/>
      <c r="C11" s="268" t="s">
        <v>247</v>
      </c>
      <c r="D11" s="220" t="s">
        <v>184</v>
      </c>
      <c r="E11" s="295"/>
    </row>
    <row r="12" spans="2:5" ht="21.65" customHeight="1" thickBot="1" x14ac:dyDescent="0.4">
      <c r="B12" s="294"/>
      <c r="C12" s="268" t="s">
        <v>248</v>
      </c>
      <c r="D12" s="219" t="s">
        <v>184</v>
      </c>
      <c r="E12" s="295"/>
    </row>
    <row r="13" spans="2:5" ht="21.65" customHeight="1" x14ac:dyDescent="0.35">
      <c r="B13" s="294"/>
      <c r="C13" s="268" t="s">
        <v>249</v>
      </c>
      <c r="D13" s="218" t="s">
        <v>184</v>
      </c>
      <c r="E13" s="295"/>
    </row>
    <row r="14" spans="2:5" ht="21.65" customHeight="1" x14ac:dyDescent="0.35">
      <c r="B14" s="294" t="s">
        <v>252</v>
      </c>
      <c r="C14" s="268" t="s">
        <v>246</v>
      </c>
      <c r="D14" s="267" t="s">
        <v>250</v>
      </c>
      <c r="E14" s="295"/>
    </row>
    <row r="15" spans="2:5" ht="21.65" customHeight="1" thickBot="1" x14ac:dyDescent="0.4">
      <c r="B15" s="294"/>
      <c r="C15" s="268" t="s">
        <v>247</v>
      </c>
      <c r="D15" s="220" t="s">
        <v>184</v>
      </c>
      <c r="E15" s="295"/>
    </row>
    <row r="16" spans="2:5" ht="21.65" customHeight="1" thickBot="1" x14ac:dyDescent="0.4">
      <c r="B16" s="294"/>
      <c r="C16" s="268" t="s">
        <v>248</v>
      </c>
      <c r="D16" s="219" t="s">
        <v>184</v>
      </c>
      <c r="E16" s="295"/>
    </row>
    <row r="17" spans="2:5" ht="21.65" customHeight="1" thickBot="1" x14ac:dyDescent="0.4">
      <c r="B17" s="294"/>
      <c r="C17" s="268" t="s">
        <v>249</v>
      </c>
      <c r="D17" s="218" t="s">
        <v>184</v>
      </c>
      <c r="E17" s="295"/>
    </row>
    <row r="18" spans="2:5" ht="21.65" customHeight="1" x14ac:dyDescent="0.35">
      <c r="B18" s="294" t="s">
        <v>253</v>
      </c>
      <c r="C18" s="295" t="s">
        <v>255</v>
      </c>
      <c r="D18" s="218" t="s">
        <v>181</v>
      </c>
      <c r="E18" s="295" t="s">
        <v>257</v>
      </c>
    </row>
    <row r="19" spans="2:5" ht="21.65" customHeight="1" x14ac:dyDescent="0.35">
      <c r="B19" s="294"/>
      <c r="C19" s="295"/>
      <c r="D19" s="219" t="s">
        <v>182</v>
      </c>
      <c r="E19" s="295"/>
    </row>
    <row r="20" spans="2:5" ht="21.65" customHeight="1" thickBot="1" x14ac:dyDescent="0.4">
      <c r="B20" s="294"/>
      <c r="C20" s="295"/>
      <c r="D20" s="220" t="s">
        <v>183</v>
      </c>
      <c r="E20" s="295"/>
    </row>
    <row r="21" spans="2:5" ht="21.65" customHeight="1" x14ac:dyDescent="0.35">
      <c r="B21" s="294" t="s">
        <v>254</v>
      </c>
      <c r="C21" s="295" t="s">
        <v>256</v>
      </c>
      <c r="D21" s="218" t="s">
        <v>181</v>
      </c>
      <c r="E21" s="295"/>
    </row>
    <row r="22" spans="2:5" ht="21.65" customHeight="1" x14ac:dyDescent="0.35">
      <c r="B22" s="294"/>
      <c r="C22" s="295"/>
      <c r="D22" s="219" t="s">
        <v>182</v>
      </c>
      <c r="E22" s="295"/>
    </row>
    <row r="23" spans="2:5" ht="21.65" customHeight="1" thickBot="1" x14ac:dyDescent="0.4">
      <c r="B23" s="294"/>
      <c r="C23" s="295"/>
      <c r="D23" s="220" t="s">
        <v>183</v>
      </c>
      <c r="E23" s="295"/>
    </row>
  </sheetData>
  <sheetProtection password="CDCE" sheet="1" objects="1" scenarios="1"/>
  <mergeCells count="13">
    <mergeCell ref="B2:C2"/>
    <mergeCell ref="B18:B20"/>
    <mergeCell ref="B21:B23"/>
    <mergeCell ref="B10:B13"/>
    <mergeCell ref="E10:E17"/>
    <mergeCell ref="B14:B17"/>
    <mergeCell ref="E18:E23"/>
    <mergeCell ref="C18:C20"/>
    <mergeCell ref="C21:C23"/>
    <mergeCell ref="C4:C6"/>
    <mergeCell ref="C7:C9"/>
    <mergeCell ref="E4:E9"/>
    <mergeCell ref="B4:B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69"/>
  <sheetViews>
    <sheetView topLeftCell="A46" workbookViewId="0">
      <selection activeCell="L97" sqref="L97"/>
    </sheetView>
  </sheetViews>
  <sheetFormatPr defaultColWidth="8.7265625" defaultRowHeight="14.5" x14ac:dyDescent="0.35"/>
  <cols>
    <col min="1" max="1" width="43.1796875" style="51" customWidth="1"/>
    <col min="2" max="2" width="17.26953125" style="51" customWidth="1"/>
    <col min="3" max="3" width="16.453125" style="51" customWidth="1"/>
    <col min="4" max="6" width="8.7265625" style="51"/>
    <col min="7" max="7" width="43.26953125" style="51" customWidth="1"/>
    <col min="8" max="16384" width="8.7265625" style="51"/>
  </cols>
  <sheetData>
    <row r="1" spans="1:10" s="198" customFormat="1" ht="21" x14ac:dyDescent="0.5">
      <c r="A1" s="197" t="s">
        <v>213</v>
      </c>
    </row>
    <row r="2" spans="1:10" s="202" customFormat="1" ht="43.5" customHeight="1" x14ac:dyDescent="0.5">
      <c r="A2" s="203" t="s">
        <v>218</v>
      </c>
    </row>
    <row r="3" spans="1:10" x14ac:dyDescent="0.35">
      <c r="A3" s="52" t="s">
        <v>140</v>
      </c>
      <c r="G3" s="52" t="s">
        <v>214</v>
      </c>
    </row>
    <row r="4" spans="1:10" x14ac:dyDescent="0.35">
      <c r="A4" s="117"/>
      <c r="B4" s="200" t="s">
        <v>47</v>
      </c>
      <c r="C4" s="200" t="s">
        <v>82</v>
      </c>
      <c r="D4" s="265" t="s">
        <v>103</v>
      </c>
      <c r="G4" s="265"/>
      <c r="H4" s="265" t="s">
        <v>47</v>
      </c>
      <c r="I4" s="265" t="s">
        <v>82</v>
      </c>
      <c r="J4" s="265" t="s">
        <v>103</v>
      </c>
    </row>
    <row r="5" spans="1:10" x14ac:dyDescent="0.35">
      <c r="A5" s="117" t="str">
        <f>Data!E112</f>
        <v>Bristol, Bristol Heart Institute</v>
      </c>
      <c r="B5" s="265">
        <f>Data!G112</f>
        <v>18</v>
      </c>
      <c r="C5" s="265" t="str">
        <f>Data!H112</f>
        <v>na</v>
      </c>
      <c r="D5" s="265">
        <f t="shared" ref="D5:D22" si="0">SUM(B5:C5)</f>
        <v>18</v>
      </c>
      <c r="G5" s="201" t="str">
        <f>Data!E112</f>
        <v>Bristol, Bristol Heart Institute</v>
      </c>
      <c r="H5" s="265">
        <f>Data!G112</f>
        <v>18</v>
      </c>
      <c r="I5" s="265" t="str">
        <f>Data!H112</f>
        <v>na</v>
      </c>
      <c r="J5" s="265">
        <f t="shared" ref="J5:J23" si="1">SUM(H5:I5)</f>
        <v>18</v>
      </c>
    </row>
    <row r="6" spans="1:10" x14ac:dyDescent="0.35">
      <c r="A6" s="117" t="str">
        <f>Data!E113</f>
        <v>Cardiff, University Hospital of Wales</v>
      </c>
      <c r="B6" s="265">
        <f>Data!G113</f>
        <v>17</v>
      </c>
      <c r="C6" s="265">
        <f>Data!H113</f>
        <v>0</v>
      </c>
      <c r="D6" s="265">
        <f t="shared" si="0"/>
        <v>17</v>
      </c>
      <c r="G6" s="201" t="str">
        <f>Data!E113</f>
        <v>Cardiff, University Hospital of Wales</v>
      </c>
      <c r="H6" s="265">
        <f>Data!G113</f>
        <v>17</v>
      </c>
      <c r="I6" s="265">
        <f>Data!H113</f>
        <v>0</v>
      </c>
      <c r="J6" s="265">
        <f t="shared" si="1"/>
        <v>17</v>
      </c>
    </row>
    <row r="7" spans="1:10" x14ac:dyDescent="0.35">
      <c r="A7" s="117" t="str">
        <f>Data!E114</f>
        <v xml:space="preserve">Barnstaple, North Devon District Hospital </v>
      </c>
      <c r="B7" s="265">
        <f>Data!G114</f>
        <v>0</v>
      </c>
      <c r="C7" s="265">
        <f>Data!H114</f>
        <v>0</v>
      </c>
      <c r="D7" s="265">
        <f t="shared" si="0"/>
        <v>0</v>
      </c>
      <c r="G7" s="201" t="str">
        <f>Data!E114</f>
        <v xml:space="preserve">Barnstaple, North Devon District Hospital </v>
      </c>
      <c r="H7" s="265">
        <f>Data!G114</f>
        <v>0</v>
      </c>
      <c r="I7" s="265">
        <f>Data!H114</f>
        <v>0</v>
      </c>
      <c r="J7" s="265">
        <f t="shared" si="1"/>
        <v>0</v>
      </c>
    </row>
    <row r="8" spans="1:10" x14ac:dyDescent="0.35">
      <c r="A8" s="117" t="str">
        <f>Data!E115</f>
        <v xml:space="preserve">Exeter, Royal Devon and Exeter Hospital </v>
      </c>
      <c r="B8" s="265">
        <f>Data!G115</f>
        <v>56</v>
      </c>
      <c r="C8" s="265">
        <f>Data!H115</f>
        <v>130</v>
      </c>
      <c r="D8" s="265">
        <f t="shared" si="0"/>
        <v>186</v>
      </c>
      <c r="G8" s="201" t="str">
        <f>Data!E115</f>
        <v xml:space="preserve">Exeter, Royal Devon and Exeter Hospital </v>
      </c>
      <c r="H8" s="265">
        <f>Data!G115</f>
        <v>56</v>
      </c>
      <c r="I8" s="265">
        <f>Data!H115</f>
        <v>130</v>
      </c>
      <c r="J8" s="265">
        <f t="shared" si="1"/>
        <v>186</v>
      </c>
    </row>
    <row r="9" spans="1:10" x14ac:dyDescent="0.35">
      <c r="A9" s="117" t="str">
        <f>Data!E116</f>
        <v>Gloucester, Gloucestershire Hospitals</v>
      </c>
      <c r="B9" s="265">
        <f>Data!G116</f>
        <v>39</v>
      </c>
      <c r="C9" s="265">
        <f>Data!H116</f>
        <v>39</v>
      </c>
      <c r="D9" s="265">
        <f t="shared" si="0"/>
        <v>78</v>
      </c>
      <c r="G9" s="201" t="str">
        <f>Data!E116</f>
        <v>Gloucester, Gloucestershire Hospitals</v>
      </c>
      <c r="H9" s="265">
        <f>Data!G116</f>
        <v>39</v>
      </c>
      <c r="I9" s="265">
        <f>Data!H116</f>
        <v>39</v>
      </c>
      <c r="J9" s="265">
        <f t="shared" si="1"/>
        <v>78</v>
      </c>
    </row>
    <row r="10" spans="1:10" x14ac:dyDescent="0.35">
      <c r="A10" s="117" t="str">
        <f>Data!E117</f>
        <v xml:space="preserve">Plymouth, Derriford Hospital </v>
      </c>
      <c r="B10" s="265">
        <f>Data!G117</f>
        <v>30</v>
      </c>
      <c r="C10" s="265">
        <f>Data!H117</f>
        <v>0</v>
      </c>
      <c r="D10" s="265">
        <f t="shared" si="0"/>
        <v>30</v>
      </c>
      <c r="G10" s="201" t="str">
        <f>Data!E117</f>
        <v xml:space="preserve">Plymouth, Derriford Hospital </v>
      </c>
      <c r="H10" s="265">
        <f>Data!G117</f>
        <v>30</v>
      </c>
      <c r="I10" s="265">
        <f>Data!H117</f>
        <v>0</v>
      </c>
      <c r="J10" s="265">
        <f t="shared" si="1"/>
        <v>30</v>
      </c>
    </row>
    <row r="11" spans="1:10" x14ac:dyDescent="0.35">
      <c r="A11" s="117">
        <f>Data!E118</f>
        <v>0</v>
      </c>
      <c r="B11" s="265">
        <f>Data!G118</f>
        <v>0</v>
      </c>
      <c r="C11" s="265">
        <f>Data!H118</f>
        <v>0</v>
      </c>
      <c r="D11" s="206">
        <f t="shared" si="0"/>
        <v>0</v>
      </c>
      <c r="G11" s="201">
        <f>Data!E118</f>
        <v>0</v>
      </c>
      <c r="H11" s="265">
        <f>Data!G118</f>
        <v>0</v>
      </c>
      <c r="I11" s="265">
        <f>Data!H118</f>
        <v>0</v>
      </c>
      <c r="J11" s="265">
        <f t="shared" si="1"/>
        <v>0</v>
      </c>
    </row>
    <row r="12" spans="1:10" x14ac:dyDescent="0.35">
      <c r="A12" s="117">
        <f>Data!E119</f>
        <v>0</v>
      </c>
      <c r="B12" s="265">
        <f>Data!G119</f>
        <v>0</v>
      </c>
      <c r="C12" s="265">
        <f>Data!H119</f>
        <v>0</v>
      </c>
      <c r="D12" s="265">
        <f t="shared" si="0"/>
        <v>0</v>
      </c>
      <c r="G12" s="201">
        <f>Data!E119</f>
        <v>0</v>
      </c>
      <c r="H12" s="265">
        <f>Data!G119</f>
        <v>0</v>
      </c>
      <c r="I12" s="265">
        <f>Data!H119</f>
        <v>0</v>
      </c>
      <c r="J12" s="265">
        <f t="shared" si="1"/>
        <v>0</v>
      </c>
    </row>
    <row r="13" spans="1:10" x14ac:dyDescent="0.35">
      <c r="A13" s="117" t="str">
        <f>Data!E120</f>
        <v xml:space="preserve">Torquay, Torbay General District Hospital </v>
      </c>
      <c r="B13" s="265">
        <f>Data!G120</f>
        <v>0</v>
      </c>
      <c r="C13" s="265">
        <f>Data!H120</f>
        <v>0</v>
      </c>
      <c r="D13" s="265">
        <f t="shared" si="0"/>
        <v>0</v>
      </c>
      <c r="G13" s="201" t="str">
        <f>Data!E120</f>
        <v xml:space="preserve">Torquay, Torbay General District Hospital </v>
      </c>
      <c r="H13" s="265">
        <f>Data!G120</f>
        <v>0</v>
      </c>
      <c r="I13" s="265">
        <f>Data!H120</f>
        <v>0</v>
      </c>
      <c r="J13" s="265">
        <f t="shared" si="1"/>
        <v>0</v>
      </c>
    </row>
    <row r="14" spans="1:10" x14ac:dyDescent="0.35">
      <c r="A14" s="117">
        <f>Data!E121</f>
        <v>0</v>
      </c>
      <c r="B14" s="265">
        <f>Data!G121</f>
        <v>0</v>
      </c>
      <c r="C14" s="265">
        <f>Data!H121</f>
        <v>0</v>
      </c>
      <c r="D14" s="265">
        <f t="shared" si="0"/>
        <v>0</v>
      </c>
      <c r="G14" s="201">
        <f>Data!E121</f>
        <v>0</v>
      </c>
      <c r="H14" s="265">
        <f>Data!G121</f>
        <v>0</v>
      </c>
      <c r="I14" s="265">
        <f>Data!H121</f>
        <v>0</v>
      </c>
      <c r="J14" s="265">
        <f t="shared" si="1"/>
        <v>0</v>
      </c>
    </row>
    <row r="15" spans="1:10" x14ac:dyDescent="0.35">
      <c r="A15" s="117">
        <f>Data!E122</f>
        <v>0</v>
      </c>
      <c r="B15" s="265">
        <f>Data!G122</f>
        <v>0</v>
      </c>
      <c r="C15" s="265">
        <f>Data!H122</f>
        <v>0</v>
      </c>
      <c r="D15" s="265">
        <f t="shared" si="0"/>
        <v>0</v>
      </c>
      <c r="G15" s="201">
        <f>Data!E122</f>
        <v>0</v>
      </c>
      <c r="H15" s="265">
        <f>Data!G122</f>
        <v>0</v>
      </c>
      <c r="I15" s="265">
        <f>Data!H122</f>
        <v>0</v>
      </c>
      <c r="J15" s="265">
        <f t="shared" si="1"/>
        <v>0</v>
      </c>
    </row>
    <row r="16" spans="1:10" x14ac:dyDescent="0.35">
      <c r="A16" s="117" t="str">
        <f>Data!E123</f>
        <v>Bridgend, Princess of Wales Hospital</v>
      </c>
      <c r="B16" s="265">
        <f>Data!G123</f>
        <v>52</v>
      </c>
      <c r="C16" s="265">
        <f>Data!H123</f>
        <v>0</v>
      </c>
      <c r="D16" s="265">
        <f t="shared" si="0"/>
        <v>52</v>
      </c>
      <c r="G16" s="201" t="str">
        <f>Data!E123</f>
        <v>Bridgend, Princess of Wales Hospital</v>
      </c>
      <c r="H16" s="265">
        <f>Data!G123</f>
        <v>52</v>
      </c>
      <c r="I16" s="265">
        <f>Data!H123</f>
        <v>0</v>
      </c>
      <c r="J16" s="265">
        <f t="shared" si="1"/>
        <v>52</v>
      </c>
    </row>
    <row r="17" spans="1:12" x14ac:dyDescent="0.35">
      <c r="A17" s="117" t="str">
        <f>Data!E124</f>
        <v xml:space="preserve">Carmarthen, Glangwilli General Hospital </v>
      </c>
      <c r="B17" s="265">
        <f>Data!G124</f>
        <v>52</v>
      </c>
      <c r="C17" s="265">
        <f>Data!H124</f>
        <v>0</v>
      </c>
      <c r="D17" s="265">
        <f t="shared" si="0"/>
        <v>52</v>
      </c>
      <c r="G17" s="201" t="str">
        <f>Data!E124</f>
        <v xml:space="preserve">Carmarthen, Glangwilli General Hospital </v>
      </c>
      <c r="H17" s="265">
        <f>Data!G124</f>
        <v>52</v>
      </c>
      <c r="I17" s="265">
        <f>Data!H124</f>
        <v>0</v>
      </c>
      <c r="J17" s="265">
        <f t="shared" si="1"/>
        <v>52</v>
      </c>
    </row>
    <row r="18" spans="1:12" x14ac:dyDescent="0.35">
      <c r="A18" s="117">
        <f>Data!E125</f>
        <v>0</v>
      </c>
      <c r="B18" s="265">
        <f>Data!G125</f>
        <v>0</v>
      </c>
      <c r="C18" s="265">
        <f>Data!H125</f>
        <v>0</v>
      </c>
      <c r="D18" s="265">
        <f t="shared" si="0"/>
        <v>0</v>
      </c>
      <c r="G18" s="201">
        <f>Data!E125</f>
        <v>0</v>
      </c>
      <c r="H18" s="265">
        <f>Data!G125</f>
        <v>0</v>
      </c>
      <c r="I18" s="265">
        <f>Data!H125</f>
        <v>0</v>
      </c>
      <c r="J18" s="206">
        <f t="shared" si="1"/>
        <v>0</v>
      </c>
    </row>
    <row r="19" spans="1:12" x14ac:dyDescent="0.35">
      <c r="A19" s="117" t="str">
        <f>Data!E126</f>
        <v xml:space="preserve">Llantrisant, Royal Glamorgan Hospital </v>
      </c>
      <c r="B19" s="265">
        <f>Data!G126</f>
        <v>0</v>
      </c>
      <c r="C19" s="265">
        <f>Data!H126</f>
        <v>0</v>
      </c>
      <c r="D19" s="265">
        <f t="shared" si="0"/>
        <v>0</v>
      </c>
      <c r="G19" s="201" t="str">
        <f>Data!E126</f>
        <v xml:space="preserve">Llantrisant, Royal Glamorgan Hospital </v>
      </c>
      <c r="H19" s="265">
        <f>Data!G126</f>
        <v>0</v>
      </c>
      <c r="I19" s="265">
        <f>Data!H126</f>
        <v>0</v>
      </c>
      <c r="J19" s="265">
        <f t="shared" si="1"/>
        <v>0</v>
      </c>
    </row>
    <row r="20" spans="1:12" x14ac:dyDescent="0.35">
      <c r="A20" s="117">
        <f>Data!E127</f>
        <v>0</v>
      </c>
      <c r="B20" s="265">
        <f>Data!G127</f>
        <v>0</v>
      </c>
      <c r="C20" s="265">
        <f>Data!H127</f>
        <v>0</v>
      </c>
      <c r="D20" s="265">
        <f t="shared" si="0"/>
        <v>0</v>
      </c>
      <c r="G20" s="201">
        <f>Data!E127</f>
        <v>0</v>
      </c>
      <c r="H20" s="265">
        <f>Data!G127</f>
        <v>0</v>
      </c>
      <c r="I20" s="265">
        <f>Data!H127</f>
        <v>0</v>
      </c>
      <c r="J20" s="265">
        <f t="shared" si="1"/>
        <v>0</v>
      </c>
    </row>
    <row r="21" spans="1:12" x14ac:dyDescent="0.35">
      <c r="A21" s="117" t="str">
        <f>Data!E128</f>
        <v xml:space="preserve">Newport, Royal Gwent Hospital </v>
      </c>
      <c r="B21" s="265" t="str">
        <f>Data!G128</f>
        <v>N/A</v>
      </c>
      <c r="C21" s="265" t="str">
        <f>Data!H128</f>
        <v>N/A</v>
      </c>
      <c r="D21" s="265">
        <f t="shared" si="0"/>
        <v>0</v>
      </c>
      <c r="G21" s="201" t="str">
        <f>Data!E128</f>
        <v xml:space="preserve">Newport, Royal Gwent Hospital </v>
      </c>
      <c r="H21" s="265" t="str">
        <f>Data!G128</f>
        <v>N/A</v>
      </c>
      <c r="I21" s="265" t="str">
        <f>Data!H128</f>
        <v>N/A</v>
      </c>
      <c r="J21" s="265">
        <f t="shared" si="1"/>
        <v>0</v>
      </c>
    </row>
    <row r="22" spans="1:12" x14ac:dyDescent="0.35">
      <c r="A22" s="117" t="str">
        <f>Data!E129</f>
        <v xml:space="preserve">Swansea, Singleton Hospital </v>
      </c>
      <c r="B22" s="265">
        <f>Data!G129</f>
        <v>0</v>
      </c>
      <c r="C22" s="265">
        <f>Data!H129</f>
        <v>12</v>
      </c>
      <c r="D22" s="265">
        <f t="shared" si="0"/>
        <v>12</v>
      </c>
      <c r="G22" s="201" t="str">
        <f>Data!E129</f>
        <v xml:space="preserve">Swansea, Singleton Hospital </v>
      </c>
      <c r="H22" s="265">
        <f>Data!G129</f>
        <v>0</v>
      </c>
      <c r="I22" s="265">
        <f>Data!H129</f>
        <v>12</v>
      </c>
      <c r="J22" s="265">
        <f t="shared" si="1"/>
        <v>12</v>
      </c>
    </row>
    <row r="23" spans="1:12" x14ac:dyDescent="0.35">
      <c r="G23" s="201" t="str">
        <f>Data!E130</f>
        <v>Bristol, Bristol Heart Institute</v>
      </c>
      <c r="H23" s="265">
        <f>Data!G130</f>
        <v>18</v>
      </c>
      <c r="I23" s="265" t="str">
        <f>Data!H130</f>
        <v>na</v>
      </c>
      <c r="J23" s="265">
        <f t="shared" si="1"/>
        <v>18</v>
      </c>
    </row>
    <row r="26" spans="1:12" s="199" customFormat="1" ht="18.649999999999999" x14ac:dyDescent="0.45">
      <c r="A26" s="199" t="s">
        <v>215</v>
      </c>
    </row>
    <row r="27" spans="1:12" s="202" customFormat="1" ht="43.5" customHeight="1" x14ac:dyDescent="0.5">
      <c r="A27" s="203" t="s">
        <v>218</v>
      </c>
    </row>
    <row r="28" spans="1:12" x14ac:dyDescent="0.35">
      <c r="A28" s="68"/>
      <c r="B28" s="264"/>
      <c r="C28" s="68"/>
      <c r="D28" s="68"/>
      <c r="E28" s="68"/>
      <c r="F28" s="68"/>
      <c r="G28" s="68"/>
      <c r="H28" s="68"/>
      <c r="I28" s="68"/>
      <c r="J28" s="68"/>
      <c r="K28" s="68"/>
      <c r="L28" s="68"/>
    </row>
    <row r="29" spans="1:12" ht="15" customHeight="1" x14ac:dyDescent="0.35">
      <c r="A29" s="117" t="s">
        <v>172</v>
      </c>
      <c r="B29" s="117"/>
      <c r="C29" s="117"/>
      <c r="D29" s="117"/>
      <c r="E29" s="117"/>
      <c r="F29" s="68"/>
      <c r="G29" s="117" t="s">
        <v>170</v>
      </c>
      <c r="H29" s="264"/>
      <c r="I29" s="68"/>
      <c r="J29" s="68"/>
      <c r="K29" s="68"/>
    </row>
    <row r="30" spans="1:12" x14ac:dyDescent="0.35">
      <c r="A30" s="117"/>
      <c r="B30" s="117" t="s">
        <v>194</v>
      </c>
      <c r="C30" s="117" t="s">
        <v>195</v>
      </c>
      <c r="D30" s="117" t="s">
        <v>106</v>
      </c>
      <c r="E30" s="117" t="s">
        <v>103</v>
      </c>
      <c r="F30" s="264"/>
      <c r="G30" s="120"/>
      <c r="H30" s="117" t="s">
        <v>194</v>
      </c>
      <c r="I30" s="117" t="s">
        <v>195</v>
      </c>
      <c r="J30" s="117" t="s">
        <v>106</v>
      </c>
      <c r="K30" s="117" t="s">
        <v>103</v>
      </c>
    </row>
    <row r="31" spans="1:12" x14ac:dyDescent="0.35">
      <c r="A31" s="121" t="str">
        <f>Data!B137</f>
        <v xml:space="preserve">Bristol, Bristol Royal Hospital for Children </v>
      </c>
      <c r="B31" s="122">
        <f>Data!G137</f>
        <v>60</v>
      </c>
      <c r="C31" s="122">
        <f>Data!H137</f>
        <v>0</v>
      </c>
      <c r="D31" s="122">
        <f>Data!I137</f>
        <v>390</v>
      </c>
      <c r="E31" s="122">
        <f>SUM(B31:D31)</f>
        <v>450</v>
      </c>
      <c r="F31" s="264"/>
      <c r="G31" s="121" t="str">
        <f>Data!B112</f>
        <v>Bristol, Bristol Heart Institute</v>
      </c>
      <c r="H31" s="122">
        <f>Data!J112</f>
        <v>264</v>
      </c>
      <c r="I31" s="122">
        <f>Data!K112</f>
        <v>120</v>
      </c>
      <c r="J31" s="122">
        <f>Data!L112</f>
        <v>0</v>
      </c>
      <c r="K31" s="122">
        <f>SUM(H31:J31)</f>
        <v>384</v>
      </c>
    </row>
    <row r="32" spans="1:12" x14ac:dyDescent="0.35">
      <c r="A32" s="121" t="str">
        <f>Data!B138</f>
        <v>Cardiff, Noah’s Ark Children’s Hospital</v>
      </c>
      <c r="B32" s="122">
        <f>Data!G138</f>
        <v>17</v>
      </c>
      <c r="C32" s="122">
        <f>Data!H138</f>
        <v>0</v>
      </c>
      <c r="D32" s="122">
        <f>Data!I138</f>
        <v>225</v>
      </c>
      <c r="E32" s="122">
        <f t="shared" ref="E32:E49" si="2">SUM(B32:D32)</f>
        <v>242</v>
      </c>
      <c r="F32" s="60"/>
      <c r="G32" s="121" t="str">
        <f>Data!B113</f>
        <v>Cardiff, University Hospital of Wales</v>
      </c>
      <c r="H32" s="122">
        <f>Data!J113</f>
        <v>20</v>
      </c>
      <c r="I32" s="122">
        <f>Data!K113</f>
        <v>27</v>
      </c>
      <c r="J32" s="122">
        <f>Data!L113</f>
        <v>17</v>
      </c>
      <c r="K32" s="122">
        <f t="shared" ref="K32:K48" si="3">SUM(H32:J32)</f>
        <v>64</v>
      </c>
    </row>
    <row r="33" spans="1:11" x14ac:dyDescent="0.35">
      <c r="A33" s="121" t="str">
        <f>Data!B139</f>
        <v xml:space="preserve">Barnstaple, North Devon District Hospital </v>
      </c>
      <c r="B33" s="122">
        <f>Data!G139</f>
        <v>0</v>
      </c>
      <c r="C33" s="122">
        <f>Data!H139</f>
        <v>0</v>
      </c>
      <c r="D33" s="122">
        <f>Data!I139</f>
        <v>0</v>
      </c>
      <c r="E33" s="122">
        <f t="shared" si="2"/>
        <v>0</v>
      </c>
      <c r="F33" s="60"/>
      <c r="G33" s="121" t="str">
        <f>Data!B114</f>
        <v>Barnstaple, North Devon District Hospital</v>
      </c>
      <c r="H33" s="122">
        <f>Data!J114</f>
        <v>33</v>
      </c>
      <c r="I33" s="122">
        <f>Data!K114</f>
        <v>20</v>
      </c>
      <c r="J33" s="122">
        <f>Data!L114</f>
        <v>0</v>
      </c>
      <c r="K33" s="122">
        <f t="shared" si="3"/>
        <v>53</v>
      </c>
    </row>
    <row r="34" spans="1:11" x14ac:dyDescent="0.35">
      <c r="A34" s="121" t="str">
        <f>Data!B140</f>
        <v xml:space="preserve">Bath, Royal United Hospital </v>
      </c>
      <c r="B34" s="122" t="str">
        <f>Data!G140</f>
        <v>14-16</v>
      </c>
      <c r="C34" s="122" t="str">
        <f>Data!H140</f>
        <v>14-16</v>
      </c>
      <c r="D34" s="122">
        <f>Data!I140</f>
        <v>2</v>
      </c>
      <c r="E34" s="122">
        <f t="shared" si="2"/>
        <v>2</v>
      </c>
      <c r="F34" s="264"/>
      <c r="G34" s="121" t="str">
        <f>Data!B115</f>
        <v>Exeter, Royal Devon and Exeter Hospital</v>
      </c>
      <c r="H34" s="122">
        <f>Data!J115</f>
        <v>56</v>
      </c>
      <c r="I34" s="122">
        <f>Data!K115</f>
        <v>57</v>
      </c>
      <c r="J34" s="122">
        <f>Data!L115</f>
        <v>14</v>
      </c>
      <c r="K34" s="122">
        <f t="shared" si="3"/>
        <v>127</v>
      </c>
    </row>
    <row r="35" spans="1:11" x14ac:dyDescent="0.35">
      <c r="A35" s="121" t="str">
        <f>Data!B141</f>
        <v xml:space="preserve">Exeter, Royal Devon and Exeter Hospital </v>
      </c>
      <c r="B35" s="122">
        <f>Data!G141</f>
        <v>0</v>
      </c>
      <c r="C35" s="122">
        <f>Data!H141</f>
        <v>0</v>
      </c>
      <c r="D35" s="122">
        <f>Data!I141</f>
        <v>53</v>
      </c>
      <c r="E35" s="122">
        <f t="shared" si="2"/>
        <v>53</v>
      </c>
      <c r="F35" s="264"/>
      <c r="G35" s="121" t="str">
        <f>Data!B116</f>
        <v>Gloucester, Gloucestershire Hospitals</v>
      </c>
      <c r="H35" s="122">
        <f>Data!J116</f>
        <v>0</v>
      </c>
      <c r="I35" s="122">
        <f>Data!K116</f>
        <v>0</v>
      </c>
      <c r="J35" s="122">
        <f>Data!L116</f>
        <v>0</v>
      </c>
      <c r="K35" s="122">
        <f t="shared" si="3"/>
        <v>0</v>
      </c>
    </row>
    <row r="36" spans="1:11" x14ac:dyDescent="0.35">
      <c r="A36" s="121" t="str">
        <f>Data!B142</f>
        <v xml:space="preserve">Gloucester, Gloucestershire Hospitals </v>
      </c>
      <c r="B36" s="122">
        <f>Data!G142</f>
        <v>0</v>
      </c>
      <c r="C36" s="122">
        <f>Data!H142</f>
        <v>0</v>
      </c>
      <c r="D36" s="122">
        <f>Data!I142</f>
        <v>0</v>
      </c>
      <c r="E36" s="122">
        <f t="shared" si="2"/>
        <v>0</v>
      </c>
      <c r="F36" s="60"/>
      <c r="G36" s="121" t="str">
        <f>Data!B117</f>
        <v>Plymouth, Derriford Hospital</v>
      </c>
      <c r="H36" s="122">
        <f>Data!J117</f>
        <v>106</v>
      </c>
      <c r="I36" s="122">
        <f>Data!K117</f>
        <v>140</v>
      </c>
      <c r="J36" s="122">
        <f>Data!L117</f>
        <v>195</v>
      </c>
      <c r="K36" s="122">
        <f t="shared" si="3"/>
        <v>441</v>
      </c>
    </row>
    <row r="37" spans="1:11" x14ac:dyDescent="0.35">
      <c r="A37" s="121" t="str">
        <f>Data!B143</f>
        <v xml:space="preserve">Plymouth, Derriford Hospital </v>
      </c>
      <c r="B37" s="122">
        <f>Data!G143</f>
        <v>0</v>
      </c>
      <c r="C37" s="122">
        <f>Data!H143</f>
        <v>0</v>
      </c>
      <c r="D37" s="122">
        <f>Data!I143</f>
        <v>0</v>
      </c>
      <c r="E37" s="122">
        <f t="shared" si="2"/>
        <v>0</v>
      </c>
      <c r="F37" s="60"/>
      <c r="G37" s="121" t="str">
        <f>Data!B118</f>
        <v>Swindon, Great Weston Hospital</v>
      </c>
      <c r="H37" s="122">
        <f>Data!J118</f>
        <v>0</v>
      </c>
      <c r="I37" s="122">
        <f>Data!K118</f>
        <v>0</v>
      </c>
      <c r="J37" s="122">
        <f>Data!L118</f>
        <v>0</v>
      </c>
      <c r="K37" s="122">
        <f t="shared" si="3"/>
        <v>0</v>
      </c>
    </row>
    <row r="38" spans="1:11" x14ac:dyDescent="0.35">
      <c r="A38" s="121" t="str">
        <f>Data!B144</f>
        <v xml:space="preserve">Swindon, Great Weston Hospital </v>
      </c>
      <c r="B38" s="122">
        <f>Data!G144</f>
        <v>6</v>
      </c>
      <c r="C38" s="122">
        <f>Data!H144</f>
        <v>4</v>
      </c>
      <c r="D38" s="122">
        <f>Data!I144</f>
        <v>0</v>
      </c>
      <c r="E38" s="122">
        <f t="shared" si="2"/>
        <v>10</v>
      </c>
      <c r="F38" s="264"/>
      <c r="G38" s="121" t="str">
        <f>Data!B119</f>
        <v xml:space="preserve">Taunton, Musgrove Park Hospital </v>
      </c>
      <c r="H38" s="122">
        <f>Data!J119</f>
        <v>0</v>
      </c>
      <c r="I38" s="122">
        <f>Data!K119</f>
        <v>0</v>
      </c>
      <c r="J38" s="122">
        <f>Data!L119</f>
        <v>0</v>
      </c>
      <c r="K38" s="122">
        <f t="shared" si="3"/>
        <v>0</v>
      </c>
    </row>
    <row r="39" spans="1:11" x14ac:dyDescent="0.35">
      <c r="A39" s="121" t="str">
        <f>Data!B145</f>
        <v xml:space="preserve">Taunton, Musgrove Park Hospital </v>
      </c>
      <c r="B39" s="122">
        <f>Data!G145</f>
        <v>28</v>
      </c>
      <c r="C39" s="122">
        <f>Data!H145</f>
        <v>0</v>
      </c>
      <c r="D39" s="122">
        <f>Data!I145</f>
        <v>37</v>
      </c>
      <c r="E39" s="122">
        <f t="shared" si="2"/>
        <v>65</v>
      </c>
      <c r="F39" s="264"/>
      <c r="G39" s="121" t="str">
        <f>Data!B120</f>
        <v xml:space="preserve">Torquay, Torbay District General Hospital </v>
      </c>
      <c r="H39" s="122">
        <f>Data!J120</f>
        <v>17</v>
      </c>
      <c r="I39" s="122">
        <f>Data!K120</f>
        <v>12</v>
      </c>
      <c r="J39" s="122">
        <f>Data!L120</f>
        <v>0</v>
      </c>
      <c r="K39" s="122">
        <f t="shared" si="3"/>
        <v>29</v>
      </c>
    </row>
    <row r="40" spans="1:11" x14ac:dyDescent="0.35">
      <c r="A40" s="121" t="str">
        <f>Data!B146</f>
        <v xml:space="preserve">Torquay, Torbay General District Hospital </v>
      </c>
      <c r="B40" s="122">
        <f>Data!G146</f>
        <v>12</v>
      </c>
      <c r="C40" s="122">
        <f>Data!H146</f>
        <v>4</v>
      </c>
      <c r="D40" s="122">
        <f>Data!I146</f>
        <v>0</v>
      </c>
      <c r="E40" s="122">
        <f t="shared" si="2"/>
        <v>16</v>
      </c>
      <c r="F40" s="264"/>
      <c r="G40" s="121" t="str">
        <f>Data!B121</f>
        <v>Truro, Royal Cornwall Hospital</v>
      </c>
      <c r="H40" s="122">
        <f>Data!J121</f>
        <v>0</v>
      </c>
      <c r="I40" s="122">
        <f>Data!K121</f>
        <v>0</v>
      </c>
      <c r="J40" s="122">
        <f>Data!L121</f>
        <v>0</v>
      </c>
      <c r="K40" s="122">
        <f t="shared" si="3"/>
        <v>0</v>
      </c>
    </row>
    <row r="41" spans="1:11" x14ac:dyDescent="0.35">
      <c r="A41" s="121" t="str">
        <f>Data!B147</f>
        <v xml:space="preserve">Truro, Royal Cornwall Hospital </v>
      </c>
      <c r="B41" s="122">
        <f>Data!G147</f>
        <v>7</v>
      </c>
      <c r="C41" s="122">
        <f>Data!H147</f>
        <v>7</v>
      </c>
      <c r="D41" s="122">
        <f>Data!I147</f>
        <v>19</v>
      </c>
      <c r="E41" s="122">
        <f t="shared" si="2"/>
        <v>33</v>
      </c>
      <c r="F41" s="264"/>
      <c r="G41" s="121" t="str">
        <f>Data!B122</f>
        <v>Abergavenny, Nevill Hall Hospital</v>
      </c>
      <c r="H41" s="122">
        <f>Data!J122</f>
        <v>0</v>
      </c>
      <c r="I41" s="122">
        <f>Data!K122</f>
        <v>0</v>
      </c>
      <c r="J41" s="122">
        <f>Data!L122</f>
        <v>0</v>
      </c>
      <c r="K41" s="122">
        <f t="shared" si="3"/>
        <v>0</v>
      </c>
    </row>
    <row r="42" spans="1:11" x14ac:dyDescent="0.35">
      <c r="A42" s="121" t="str">
        <f>Data!B148</f>
        <v>Abergavenny, Nevill Hall Hospital</v>
      </c>
      <c r="B42" s="122">
        <f>Data!G148</f>
        <v>0</v>
      </c>
      <c r="C42" s="122">
        <f>Data!H148</f>
        <v>0</v>
      </c>
      <c r="D42" s="122">
        <f>Data!I148</f>
        <v>0</v>
      </c>
      <c r="E42" s="122">
        <f t="shared" si="2"/>
        <v>0</v>
      </c>
      <c r="F42" s="264"/>
      <c r="G42" s="121" t="str">
        <f>Data!B123</f>
        <v>Bridgend, Princess of Wales Hospital</v>
      </c>
      <c r="H42" s="122">
        <f>Data!J123</f>
        <v>28</v>
      </c>
      <c r="I42" s="122">
        <f>Data!K123</f>
        <v>78</v>
      </c>
      <c r="J42" s="122">
        <f>Data!L123</f>
        <v>23</v>
      </c>
      <c r="K42" s="122">
        <f t="shared" si="3"/>
        <v>129</v>
      </c>
    </row>
    <row r="43" spans="1:11" x14ac:dyDescent="0.35">
      <c r="A43" s="121" t="str">
        <f>Data!B149</f>
        <v>Bridgend, Princess of Wales Hospital</v>
      </c>
      <c r="B43" s="122">
        <f>Data!G149</f>
        <v>0</v>
      </c>
      <c r="C43" s="122">
        <f>Data!H149</f>
        <v>0</v>
      </c>
      <c r="D43" s="122">
        <f>Data!I149</f>
        <v>0</v>
      </c>
      <c r="E43" s="122">
        <f t="shared" si="2"/>
        <v>0</v>
      </c>
      <c r="F43" s="264"/>
      <c r="G43" s="121" t="str">
        <f>Data!B124</f>
        <v xml:space="preserve">Carmarthen, Glangwilli General Hospital </v>
      </c>
      <c r="H43" s="122">
        <f>Data!J124</f>
        <v>27</v>
      </c>
      <c r="I43" s="122">
        <f>Data!K124</f>
        <v>13</v>
      </c>
      <c r="J43" s="122">
        <f>Data!L124</f>
        <v>7</v>
      </c>
      <c r="K43" s="122">
        <f t="shared" si="3"/>
        <v>47</v>
      </c>
    </row>
    <row r="44" spans="1:11" x14ac:dyDescent="0.35">
      <c r="A44" s="121" t="str">
        <f>Data!B150</f>
        <v xml:space="preserve">Carmarthen, Glangwilli General Hospital </v>
      </c>
      <c r="B44" s="122">
        <f>Data!G150</f>
        <v>91</v>
      </c>
      <c r="C44" s="122">
        <f>Data!H150</f>
        <v>87</v>
      </c>
      <c r="D44" s="122">
        <f>Data!I150</f>
        <v>19</v>
      </c>
      <c r="E44" s="122">
        <f t="shared" si="2"/>
        <v>197</v>
      </c>
      <c r="F44" s="264"/>
      <c r="G44" s="121" t="str">
        <f>Data!B125</f>
        <v xml:space="preserve">Haverford West, Withybush Hospital </v>
      </c>
      <c r="H44" s="122">
        <f>Data!J125</f>
        <v>0</v>
      </c>
      <c r="I44" s="122">
        <f>Data!K125</f>
        <v>0</v>
      </c>
      <c r="J44" s="122">
        <f>Data!L125</f>
        <v>0</v>
      </c>
      <c r="K44" s="122">
        <f t="shared" si="3"/>
        <v>0</v>
      </c>
    </row>
    <row r="45" spans="1:11" x14ac:dyDescent="0.35">
      <c r="A45" s="121" t="str">
        <f>Data!B151</f>
        <v xml:space="preserve">Haverfordwest, Withybush Hospital </v>
      </c>
      <c r="B45" s="122">
        <f>Data!G151</f>
        <v>67</v>
      </c>
      <c r="C45" s="122">
        <f>Data!H151</f>
        <v>84</v>
      </c>
      <c r="D45" s="122">
        <f>Data!I151</f>
        <v>1</v>
      </c>
      <c r="E45" s="122">
        <f t="shared" si="2"/>
        <v>152</v>
      </c>
      <c r="F45" s="264"/>
      <c r="G45" s="121" t="str">
        <f>Data!B126</f>
        <v xml:space="preserve">Llantrisant, Royal Glamorgan Hospital </v>
      </c>
      <c r="H45" s="122">
        <f>Data!J126</f>
        <v>0</v>
      </c>
      <c r="I45" s="122">
        <f>Data!K126</f>
        <v>0</v>
      </c>
      <c r="J45" s="122">
        <f>Data!L126</f>
        <v>0</v>
      </c>
      <c r="K45" s="122">
        <f t="shared" si="3"/>
        <v>0</v>
      </c>
    </row>
    <row r="46" spans="1:11" x14ac:dyDescent="0.35">
      <c r="A46" s="121" t="str">
        <f>Data!B152</f>
        <v xml:space="preserve">Llantrisant, Royal Glamorgan Hospital </v>
      </c>
      <c r="B46" s="122">
        <f>Data!G152</f>
        <v>5</v>
      </c>
      <c r="C46" s="122">
        <f>Data!H152</f>
        <v>12</v>
      </c>
      <c r="D46" s="122">
        <f>Data!I152</f>
        <v>10</v>
      </c>
      <c r="E46" s="122">
        <f t="shared" si="2"/>
        <v>27</v>
      </c>
      <c r="F46" s="264"/>
      <c r="G46" s="121" t="str">
        <f>Data!B127</f>
        <v>Merthyr Tydfil, Prince Charles Hospital</v>
      </c>
      <c r="H46" s="122">
        <f>Data!J127</f>
        <v>0</v>
      </c>
      <c r="I46" s="122">
        <f>Data!K127</f>
        <v>0</v>
      </c>
      <c r="J46" s="122">
        <f>Data!L127</f>
        <v>0</v>
      </c>
      <c r="K46" s="122">
        <f t="shared" si="3"/>
        <v>0</v>
      </c>
    </row>
    <row r="47" spans="1:11" x14ac:dyDescent="0.35">
      <c r="A47" s="121" t="str">
        <f>Data!B153</f>
        <v>Merthyr Tydfil, Prince Charles Hospital</v>
      </c>
      <c r="B47" s="122">
        <f>Data!G153</f>
        <v>14</v>
      </c>
      <c r="C47" s="122">
        <f>Data!H153</f>
        <v>32</v>
      </c>
      <c r="D47" s="122">
        <f>Data!I153</f>
        <v>10</v>
      </c>
      <c r="E47" s="122">
        <f t="shared" si="2"/>
        <v>56</v>
      </c>
      <c r="F47" s="264"/>
      <c r="G47" s="121" t="str">
        <f>Data!B128</f>
        <v xml:space="preserve">Newport, Royal Gwent Hospital </v>
      </c>
      <c r="H47" s="122">
        <f>Data!J128</f>
        <v>20</v>
      </c>
      <c r="I47" s="122">
        <f>Data!K128</f>
        <v>21</v>
      </c>
      <c r="J47" s="122">
        <f>Data!L128</f>
        <v>2</v>
      </c>
      <c r="K47" s="122">
        <f t="shared" si="3"/>
        <v>43</v>
      </c>
    </row>
    <row r="48" spans="1:11" x14ac:dyDescent="0.35">
      <c r="A48" s="121" t="str">
        <f>Data!B154</f>
        <v xml:space="preserve">Newport, Royal Gwent Hospital </v>
      </c>
      <c r="B48" s="122">
        <f>Data!G154</f>
        <v>0</v>
      </c>
      <c r="C48" s="122">
        <f>Data!H154</f>
        <v>0</v>
      </c>
      <c r="D48" s="122">
        <f>Data!I154</f>
        <v>0</v>
      </c>
      <c r="E48" s="122">
        <f t="shared" si="2"/>
        <v>0</v>
      </c>
      <c r="F48" s="60"/>
      <c r="G48" s="121" t="str">
        <f>Data!B129</f>
        <v xml:space="preserve">Swansea, Singleton Hospital </v>
      </c>
      <c r="H48" s="122">
        <f>Data!J129</f>
        <v>0</v>
      </c>
      <c r="I48" s="122">
        <f>Data!K129</f>
        <v>0</v>
      </c>
      <c r="J48" s="122">
        <f>Data!L129</f>
        <v>0</v>
      </c>
      <c r="K48" s="122">
        <f t="shared" si="3"/>
        <v>0</v>
      </c>
    </row>
    <row r="49" spans="1:11" x14ac:dyDescent="0.35">
      <c r="A49" s="121" t="str">
        <f>Data!B155</f>
        <v>Swansea, Singleton Hospital</v>
      </c>
      <c r="B49" s="122">
        <f>Data!G155</f>
        <v>0</v>
      </c>
      <c r="C49" s="122">
        <f>Data!H155</f>
        <v>0</v>
      </c>
      <c r="D49" s="122">
        <f>Data!I155</f>
        <v>0</v>
      </c>
      <c r="E49" s="122">
        <f t="shared" si="2"/>
        <v>0</v>
      </c>
    </row>
    <row r="50" spans="1:11" s="64" customFormat="1" x14ac:dyDescent="0.35">
      <c r="A50" s="124"/>
      <c r="B50" s="86"/>
      <c r="C50" s="86"/>
      <c r="D50" s="125"/>
      <c r="E50" s="86"/>
    </row>
    <row r="51" spans="1:11" x14ac:dyDescent="0.35">
      <c r="A51" s="121" t="s">
        <v>173</v>
      </c>
      <c r="G51" s="117" t="s">
        <v>171</v>
      </c>
      <c r="H51" s="264"/>
      <c r="I51" s="68"/>
      <c r="J51" s="68"/>
      <c r="K51" s="68"/>
    </row>
    <row r="52" spans="1:11" x14ac:dyDescent="0.35">
      <c r="A52" s="117"/>
      <c r="B52" s="117" t="s">
        <v>194</v>
      </c>
      <c r="C52" s="117" t="s">
        <v>195</v>
      </c>
      <c r="D52" s="117" t="s">
        <v>106</v>
      </c>
      <c r="E52" s="117" t="s">
        <v>103</v>
      </c>
      <c r="G52" s="120"/>
      <c r="H52" s="117" t="s">
        <v>194</v>
      </c>
      <c r="I52" s="117" t="s">
        <v>195</v>
      </c>
      <c r="J52" s="117" t="s">
        <v>106</v>
      </c>
      <c r="K52" s="117" t="s">
        <v>103</v>
      </c>
    </row>
    <row r="53" spans="1:11" x14ac:dyDescent="0.35">
      <c r="A53" s="121" t="str">
        <f>Data!B137</f>
        <v xml:space="preserve">Bristol, Bristol Royal Hospital for Children </v>
      </c>
      <c r="B53" s="118">
        <f>Data!P137</f>
        <v>0</v>
      </c>
      <c r="C53" s="118">
        <f>Data!Q137</f>
        <v>0</v>
      </c>
      <c r="D53" s="118">
        <f>Data!R137</f>
        <v>0</v>
      </c>
      <c r="E53" s="118">
        <f>SUM(B53:D53)</f>
        <v>0</v>
      </c>
      <c r="G53" s="121" t="str">
        <f>Data!B112</f>
        <v>Bristol, Bristol Heart Institute</v>
      </c>
      <c r="H53" s="118" t="str">
        <f>Data!P112</f>
        <v>na</v>
      </c>
      <c r="I53" s="118" t="str">
        <f>Data!Q112</f>
        <v>na</v>
      </c>
      <c r="J53" s="118" t="str">
        <f>Data!R112</f>
        <v>na</v>
      </c>
      <c r="K53" s="118">
        <f>SUM(H53:J53)</f>
        <v>0</v>
      </c>
    </row>
    <row r="54" spans="1:11" x14ac:dyDescent="0.35">
      <c r="A54" s="121" t="str">
        <f>Data!B138</f>
        <v>Cardiff, Noah’s Ark Children’s Hospital</v>
      </c>
      <c r="B54" s="118" t="str">
        <f>Data!P138</f>
        <v>n/a</v>
      </c>
      <c r="C54" s="118" t="str">
        <f>Data!Q138</f>
        <v>n/a</v>
      </c>
      <c r="D54" s="118" t="str">
        <f>Data!R138</f>
        <v>n/a</v>
      </c>
      <c r="E54" s="118">
        <f t="shared" ref="E54:E71" si="4">SUM(B54:D54)</f>
        <v>0</v>
      </c>
      <c r="G54" s="121" t="str">
        <f>Data!B113</f>
        <v>Cardiff, University Hospital of Wales</v>
      </c>
      <c r="H54" s="118">
        <f>Data!P113</f>
        <v>0</v>
      </c>
      <c r="I54" s="118">
        <f>Data!Q113</f>
        <v>0</v>
      </c>
      <c r="J54" s="118">
        <f>Data!R113</f>
        <v>0</v>
      </c>
      <c r="K54" s="118">
        <f t="shared" ref="K54:K70" si="5">SUM(H54:J54)</f>
        <v>0</v>
      </c>
    </row>
    <row r="55" spans="1:11" x14ac:dyDescent="0.35">
      <c r="A55" s="121" t="str">
        <f>Data!B139</f>
        <v xml:space="preserve">Barnstaple, North Devon District Hospital </v>
      </c>
      <c r="B55" s="118">
        <f>Data!P139</f>
        <v>0</v>
      </c>
      <c r="C55" s="118">
        <f>Data!Q139</f>
        <v>0</v>
      </c>
      <c r="D55" s="118">
        <f>Data!R139</f>
        <v>0</v>
      </c>
      <c r="E55" s="118">
        <f t="shared" si="4"/>
        <v>0</v>
      </c>
      <c r="G55" s="121" t="str">
        <f>Data!B114</f>
        <v>Barnstaple, North Devon District Hospital</v>
      </c>
      <c r="H55" s="118">
        <f>Data!P114</f>
        <v>33</v>
      </c>
      <c r="I55" s="118">
        <f>Data!Q114</f>
        <v>20</v>
      </c>
      <c r="J55" s="118">
        <f>Data!R114</f>
        <v>0</v>
      </c>
      <c r="K55" s="118">
        <f t="shared" si="5"/>
        <v>53</v>
      </c>
    </row>
    <row r="56" spans="1:11" x14ac:dyDescent="0.35">
      <c r="A56" s="121" t="str">
        <f>Data!B140</f>
        <v xml:space="preserve">Bath, Royal United Hospital </v>
      </c>
      <c r="B56" s="118">
        <f>Data!P140</f>
        <v>43</v>
      </c>
      <c r="C56" s="118">
        <f>Data!Q140</f>
        <v>12</v>
      </c>
      <c r="D56" s="118">
        <f>Data!R140</f>
        <v>0</v>
      </c>
      <c r="E56" s="118">
        <f t="shared" si="4"/>
        <v>55</v>
      </c>
      <c r="G56" s="121" t="str">
        <f>Data!B115</f>
        <v>Exeter, Royal Devon and Exeter Hospital</v>
      </c>
      <c r="H56" s="118">
        <f>Data!P115</f>
        <v>26</v>
      </c>
      <c r="I56" s="118">
        <f>Data!Q115</f>
        <v>51</v>
      </c>
      <c r="J56" s="118">
        <f>Data!R115</f>
        <v>47</v>
      </c>
      <c r="K56" s="118">
        <f t="shared" si="5"/>
        <v>124</v>
      </c>
    </row>
    <row r="57" spans="1:11" x14ac:dyDescent="0.35">
      <c r="A57" s="121" t="str">
        <f>Data!B141</f>
        <v xml:space="preserve">Exeter, Royal Devon and Exeter Hospital </v>
      </c>
      <c r="B57" s="118">
        <f>Data!P141</f>
        <v>33</v>
      </c>
      <c r="C57" s="118">
        <f>Data!Q141</f>
        <v>51</v>
      </c>
      <c r="D57" s="118">
        <f>Data!R141</f>
        <v>9</v>
      </c>
      <c r="E57" s="118">
        <f t="shared" si="4"/>
        <v>93</v>
      </c>
      <c r="G57" s="121" t="str">
        <f>Data!B116</f>
        <v>Gloucester, Gloucestershire Hospitals</v>
      </c>
      <c r="H57" s="118">
        <f>Data!P116</f>
        <v>0</v>
      </c>
      <c r="I57" s="118">
        <f>Data!Q116</f>
        <v>0</v>
      </c>
      <c r="J57" s="118">
        <f>Data!R116</f>
        <v>0</v>
      </c>
      <c r="K57" s="118">
        <f t="shared" si="5"/>
        <v>0</v>
      </c>
    </row>
    <row r="58" spans="1:11" x14ac:dyDescent="0.35">
      <c r="A58" s="121" t="str">
        <f>Data!B142</f>
        <v xml:space="preserve">Gloucester, Gloucestershire Hospitals </v>
      </c>
      <c r="B58" s="118">
        <f>Data!P142</f>
        <v>0</v>
      </c>
      <c r="C58" s="118">
        <f>Data!Q142</f>
        <v>0</v>
      </c>
      <c r="D58" s="118">
        <f>Data!R142</f>
        <v>0</v>
      </c>
      <c r="E58" s="118">
        <f t="shared" si="4"/>
        <v>0</v>
      </c>
      <c r="G58" s="121" t="str">
        <f>Data!B117</f>
        <v>Plymouth, Derriford Hospital</v>
      </c>
      <c r="H58" s="118">
        <f>Data!P117</f>
        <v>0</v>
      </c>
      <c r="I58" s="118">
        <f>Data!Q117</f>
        <v>0</v>
      </c>
      <c r="J58" s="118">
        <f>Data!R117</f>
        <v>0</v>
      </c>
      <c r="K58" s="118">
        <f t="shared" si="5"/>
        <v>0</v>
      </c>
    </row>
    <row r="59" spans="1:11" x14ac:dyDescent="0.35">
      <c r="A59" s="121" t="str">
        <f>Data!B143</f>
        <v xml:space="preserve">Plymouth, Derriford Hospital </v>
      </c>
      <c r="B59" s="118">
        <f>Data!P143</f>
        <v>0</v>
      </c>
      <c r="C59" s="118">
        <f>Data!Q143</f>
        <v>0</v>
      </c>
      <c r="D59" s="118">
        <f>Data!R143</f>
        <v>0</v>
      </c>
      <c r="E59" s="118">
        <f t="shared" si="4"/>
        <v>0</v>
      </c>
      <c r="G59" s="121" t="str">
        <f>Data!B118</f>
        <v>Swindon, Great Weston Hospital</v>
      </c>
      <c r="H59" s="118">
        <f>Data!P118</f>
        <v>0</v>
      </c>
      <c r="I59" s="118">
        <f>Data!Q118</f>
        <v>0</v>
      </c>
      <c r="J59" s="118">
        <f>Data!R118</f>
        <v>0</v>
      </c>
      <c r="K59" s="118">
        <f t="shared" si="5"/>
        <v>0</v>
      </c>
    </row>
    <row r="60" spans="1:11" x14ac:dyDescent="0.35">
      <c r="A60" s="121" t="str">
        <f>Data!B144</f>
        <v xml:space="preserve">Swindon, Great Weston Hospital </v>
      </c>
      <c r="B60" s="118">
        <f>Data!P144</f>
        <v>14</v>
      </c>
      <c r="C60" s="118">
        <f>Data!Q144</f>
        <v>0</v>
      </c>
      <c r="D60" s="118">
        <f>Data!R144</f>
        <v>0</v>
      </c>
      <c r="E60" s="118">
        <f t="shared" si="4"/>
        <v>14</v>
      </c>
      <c r="G60" s="121" t="str">
        <f>Data!B119</f>
        <v xml:space="preserve">Taunton, Musgrove Park Hospital </v>
      </c>
      <c r="H60" s="118">
        <f>Data!P119</f>
        <v>0</v>
      </c>
      <c r="I60" s="118">
        <f>Data!Q119</f>
        <v>0</v>
      </c>
      <c r="J60" s="118">
        <f>Data!R119</f>
        <v>0</v>
      </c>
      <c r="K60" s="118">
        <f t="shared" si="5"/>
        <v>0</v>
      </c>
    </row>
    <row r="61" spans="1:11" x14ac:dyDescent="0.35">
      <c r="A61" s="121" t="str">
        <f>Data!B145</f>
        <v xml:space="preserve">Taunton, Musgrove Park Hospital </v>
      </c>
      <c r="B61" s="118">
        <f>Data!P145</f>
        <v>27</v>
      </c>
      <c r="C61" s="118">
        <f>Data!Q145</f>
        <v>38</v>
      </c>
      <c r="D61" s="118">
        <f>Data!R145</f>
        <v>0</v>
      </c>
      <c r="E61" s="118">
        <f t="shared" si="4"/>
        <v>65</v>
      </c>
      <c r="G61" s="121" t="str">
        <f>Data!B120</f>
        <v xml:space="preserve">Torquay, Torbay District General Hospital </v>
      </c>
      <c r="H61" s="118">
        <f>Data!P120</f>
        <v>0</v>
      </c>
      <c r="I61" s="118">
        <f>Data!Q120</f>
        <v>0</v>
      </c>
      <c r="J61" s="118">
        <f>Data!R120</f>
        <v>0</v>
      </c>
      <c r="K61" s="118">
        <f t="shared" si="5"/>
        <v>0</v>
      </c>
    </row>
    <row r="62" spans="1:11" x14ac:dyDescent="0.35">
      <c r="A62" s="121" t="str">
        <f>Data!B146</f>
        <v xml:space="preserve">Torquay, Torbay General District Hospital </v>
      </c>
      <c r="B62" s="118">
        <f>Data!P146</f>
        <v>37</v>
      </c>
      <c r="C62" s="118">
        <f>Data!Q146</f>
        <v>98</v>
      </c>
      <c r="D62" s="118">
        <f>Data!R146</f>
        <v>8</v>
      </c>
      <c r="E62" s="118">
        <f t="shared" si="4"/>
        <v>143</v>
      </c>
      <c r="G62" s="121" t="str">
        <f>Data!B121</f>
        <v>Truro, Royal Cornwall Hospital</v>
      </c>
      <c r="H62" s="118">
        <f>Data!P121</f>
        <v>0</v>
      </c>
      <c r="I62" s="118">
        <f>Data!Q121</f>
        <v>0</v>
      </c>
      <c r="J62" s="118">
        <f>Data!R121</f>
        <v>0</v>
      </c>
      <c r="K62" s="118">
        <f t="shared" si="5"/>
        <v>0</v>
      </c>
    </row>
    <row r="63" spans="1:11" x14ac:dyDescent="0.35">
      <c r="A63" s="121" t="str">
        <f>Data!B147</f>
        <v xml:space="preserve">Truro, Royal Cornwall Hospital </v>
      </c>
      <c r="B63" s="118">
        <f>Data!P147</f>
        <v>4</v>
      </c>
      <c r="C63" s="118">
        <f>Data!Q147</f>
        <v>0</v>
      </c>
      <c r="D63" s="118">
        <f>Data!R147</f>
        <v>0</v>
      </c>
      <c r="E63" s="118">
        <f t="shared" si="4"/>
        <v>4</v>
      </c>
      <c r="G63" s="121" t="str">
        <f>Data!B122</f>
        <v>Abergavenny, Nevill Hall Hospital</v>
      </c>
      <c r="H63" s="118">
        <f>Data!P122</f>
        <v>0</v>
      </c>
      <c r="I63" s="118">
        <f>Data!Q122</f>
        <v>0</v>
      </c>
      <c r="J63" s="118">
        <f>Data!R122</f>
        <v>0</v>
      </c>
      <c r="K63" s="118">
        <f t="shared" si="5"/>
        <v>0</v>
      </c>
    </row>
    <row r="64" spans="1:11" x14ac:dyDescent="0.35">
      <c r="A64" s="121" t="str">
        <f>Data!B148</f>
        <v>Abergavenny, Nevill Hall Hospital</v>
      </c>
      <c r="B64" s="118">
        <f>Data!P148</f>
        <v>0</v>
      </c>
      <c r="C64" s="118">
        <f>Data!Q148</f>
        <v>0</v>
      </c>
      <c r="D64" s="118">
        <f>Data!R148</f>
        <v>0</v>
      </c>
      <c r="E64" s="118">
        <f t="shared" si="4"/>
        <v>0</v>
      </c>
      <c r="G64" s="121" t="str">
        <f>Data!B123</f>
        <v>Bridgend, Princess of Wales Hospital</v>
      </c>
      <c r="H64" s="118">
        <f>Data!P123</f>
        <v>0</v>
      </c>
      <c r="I64" s="118">
        <f>Data!Q123</f>
        <v>0</v>
      </c>
      <c r="J64" s="118">
        <f>Data!R123</f>
        <v>0</v>
      </c>
      <c r="K64" s="118">
        <f t="shared" si="5"/>
        <v>0</v>
      </c>
    </row>
    <row r="65" spans="1:11" x14ac:dyDescent="0.35">
      <c r="A65" s="121" t="str">
        <f>Data!B149</f>
        <v>Bridgend, Princess of Wales Hospital</v>
      </c>
      <c r="B65" s="118">
        <f>Data!P149</f>
        <v>0</v>
      </c>
      <c r="C65" s="118">
        <f>Data!Q149</f>
        <v>0</v>
      </c>
      <c r="D65" s="118">
        <f>Data!R149</f>
        <v>0</v>
      </c>
      <c r="E65" s="118">
        <f t="shared" si="4"/>
        <v>0</v>
      </c>
      <c r="G65" s="121" t="str">
        <f>Data!B124</f>
        <v xml:space="preserve">Carmarthen, Glangwilli General Hospital </v>
      </c>
      <c r="H65" s="118">
        <f>Data!P124</f>
        <v>0</v>
      </c>
      <c r="I65" s="118">
        <f>Data!Q124</f>
        <v>0</v>
      </c>
      <c r="J65" s="118">
        <f>Data!R124</f>
        <v>0</v>
      </c>
      <c r="K65" s="118">
        <f t="shared" si="5"/>
        <v>0</v>
      </c>
    </row>
    <row r="66" spans="1:11" x14ac:dyDescent="0.35">
      <c r="A66" s="121" t="str">
        <f>Data!B150</f>
        <v xml:space="preserve">Carmarthen, Glangwilli General Hospital </v>
      </c>
      <c r="B66" s="118">
        <f>Data!P150</f>
        <v>8</v>
      </c>
      <c r="C66" s="118">
        <f>Data!Q150</f>
        <v>16</v>
      </c>
      <c r="D66" s="118">
        <f>Data!R150</f>
        <v>0</v>
      </c>
      <c r="E66" s="118">
        <f t="shared" si="4"/>
        <v>24</v>
      </c>
      <c r="G66" s="121" t="str">
        <f>Data!B125</f>
        <v xml:space="preserve">Haverford West, Withybush Hospital </v>
      </c>
      <c r="H66" s="118">
        <f>Data!P125</f>
        <v>0</v>
      </c>
      <c r="I66" s="118">
        <f>Data!Q125</f>
        <v>0</v>
      </c>
      <c r="J66" s="118">
        <f>Data!R125</f>
        <v>0</v>
      </c>
      <c r="K66" s="118">
        <f t="shared" si="5"/>
        <v>0</v>
      </c>
    </row>
    <row r="67" spans="1:11" x14ac:dyDescent="0.35">
      <c r="A67" s="121" t="str">
        <f>Data!B151</f>
        <v xml:space="preserve">Haverfordwest, Withybush Hospital </v>
      </c>
      <c r="B67" s="118">
        <f>Data!P151</f>
        <v>4</v>
      </c>
      <c r="C67" s="118">
        <f>Data!Q151</f>
        <v>6</v>
      </c>
      <c r="D67" s="118">
        <f>Data!R151</f>
        <v>0</v>
      </c>
      <c r="E67" s="118">
        <f t="shared" si="4"/>
        <v>10</v>
      </c>
      <c r="G67" s="121" t="str">
        <f>Data!B126</f>
        <v xml:space="preserve">Llantrisant, Royal Glamorgan Hospital </v>
      </c>
      <c r="H67" s="118">
        <f>Data!P126</f>
        <v>0</v>
      </c>
      <c r="I67" s="118">
        <f>Data!Q126</f>
        <v>0</v>
      </c>
      <c r="J67" s="118">
        <f>Data!R126</f>
        <v>0</v>
      </c>
      <c r="K67" s="118">
        <f t="shared" si="5"/>
        <v>0</v>
      </c>
    </row>
    <row r="68" spans="1:11" x14ac:dyDescent="0.35">
      <c r="A68" s="121" t="str">
        <f>Data!B152</f>
        <v xml:space="preserve">Llantrisant, Royal Glamorgan Hospital </v>
      </c>
      <c r="B68" s="118">
        <f>Data!P152</f>
        <v>3</v>
      </c>
      <c r="C68" s="118">
        <f>Data!Q152</f>
        <v>6</v>
      </c>
      <c r="D68" s="118">
        <f>Data!R152</f>
        <v>6</v>
      </c>
      <c r="E68" s="118">
        <f t="shared" si="4"/>
        <v>15</v>
      </c>
      <c r="G68" s="121" t="str">
        <f>Data!B127</f>
        <v>Merthyr Tydfil, Prince Charles Hospital</v>
      </c>
      <c r="H68" s="118">
        <f>Data!P127</f>
        <v>0</v>
      </c>
      <c r="I68" s="118">
        <f>Data!Q127</f>
        <v>0</v>
      </c>
      <c r="J68" s="118">
        <f>Data!R127</f>
        <v>0</v>
      </c>
      <c r="K68" s="118">
        <f t="shared" si="5"/>
        <v>0</v>
      </c>
    </row>
    <row r="69" spans="1:11" x14ac:dyDescent="0.35">
      <c r="A69" s="121" t="str">
        <f>Data!B153</f>
        <v>Merthyr Tydfil, Prince Charles Hospital</v>
      </c>
      <c r="B69" s="118">
        <f>Data!P153</f>
        <v>13</v>
      </c>
      <c r="C69" s="118">
        <f>Data!Q153</f>
        <v>7</v>
      </c>
      <c r="D69" s="118">
        <f>Data!R153</f>
        <v>0</v>
      </c>
      <c r="E69" s="118">
        <f t="shared" si="4"/>
        <v>20</v>
      </c>
      <c r="G69" s="121" t="str">
        <f>Data!B128</f>
        <v xml:space="preserve">Newport, Royal Gwent Hospital </v>
      </c>
      <c r="H69" s="118">
        <f>Data!P128</f>
        <v>28</v>
      </c>
      <c r="I69" s="118">
        <f>Data!Q128</f>
        <v>50</v>
      </c>
      <c r="J69" s="118">
        <f>Data!R128</f>
        <v>0</v>
      </c>
      <c r="K69" s="118">
        <f t="shared" si="5"/>
        <v>78</v>
      </c>
    </row>
    <row r="70" spans="1:11" x14ac:dyDescent="0.35">
      <c r="A70" s="121" t="str">
        <f>Data!B154</f>
        <v xml:space="preserve">Newport, Royal Gwent Hospital </v>
      </c>
      <c r="B70" s="118">
        <f>Data!P154</f>
        <v>0</v>
      </c>
      <c r="C70" s="118">
        <f>Data!Q154</f>
        <v>0</v>
      </c>
      <c r="D70" s="118">
        <f>Data!R154</f>
        <v>0</v>
      </c>
      <c r="E70" s="118">
        <f t="shared" si="4"/>
        <v>0</v>
      </c>
      <c r="G70" s="121" t="str">
        <f>Data!B129</f>
        <v xml:space="preserve">Swansea, Singleton Hospital </v>
      </c>
      <c r="H70" s="118">
        <f>Data!P129</f>
        <v>0</v>
      </c>
      <c r="I70" s="118">
        <f>Data!Q129</f>
        <v>173</v>
      </c>
      <c r="J70" s="118">
        <f>Data!R129</f>
        <v>166</v>
      </c>
      <c r="K70" s="118">
        <f t="shared" si="5"/>
        <v>339</v>
      </c>
    </row>
    <row r="71" spans="1:11" x14ac:dyDescent="0.35">
      <c r="A71" s="121" t="str">
        <f>Data!B155</f>
        <v>Swansea, Singleton Hospital</v>
      </c>
      <c r="B71" s="118">
        <f>Data!P155</f>
        <v>0</v>
      </c>
      <c r="C71" s="118">
        <f>Data!Q155</f>
        <v>0</v>
      </c>
      <c r="D71" s="118">
        <f>Data!R155</f>
        <v>0</v>
      </c>
      <c r="E71" s="118">
        <f t="shared" si="4"/>
        <v>0</v>
      </c>
    </row>
    <row r="73" spans="1:11" s="199" customFormat="1" ht="18.75" x14ac:dyDescent="0.3">
      <c r="A73" s="199" t="s">
        <v>216</v>
      </c>
    </row>
    <row r="74" spans="1:11" s="202" customFormat="1" ht="43.5" customHeight="1" x14ac:dyDescent="0.35">
      <c r="A74" s="203" t="s">
        <v>219</v>
      </c>
    </row>
    <row r="75" spans="1:11" ht="15" x14ac:dyDescent="0.25">
      <c r="A75" s="117" t="s">
        <v>174</v>
      </c>
      <c r="B75" s="117"/>
      <c r="C75" s="64"/>
      <c r="D75" s="117"/>
      <c r="E75" s="117"/>
      <c r="G75" s="51" t="s">
        <v>260</v>
      </c>
    </row>
    <row r="76" spans="1:11" ht="15" x14ac:dyDescent="0.25">
      <c r="A76" s="117"/>
      <c r="B76" s="116" t="str">
        <f>Data!U30</f>
        <v>Local consultant</v>
      </c>
      <c r="C76" s="64"/>
      <c r="D76" s="117"/>
      <c r="E76" s="116" t="str">
        <f>Data!V30</f>
        <v>Visiting consultant</v>
      </c>
      <c r="G76" s="117"/>
      <c r="H76" s="116" t="str">
        <f>Data!U5</f>
        <v>Local consultant</v>
      </c>
      <c r="I76" s="64"/>
      <c r="J76" s="117"/>
      <c r="K76" s="116" t="str">
        <f>Data!V5</f>
        <v>Visiting consultant</v>
      </c>
    </row>
    <row r="77" spans="1:11" ht="15" x14ac:dyDescent="0.25">
      <c r="A77" s="121" t="str">
        <f>Data!B137</f>
        <v xml:space="preserve">Bristol, Bristol Royal Hospital for Children </v>
      </c>
      <c r="B77" s="127">
        <f>Data!U137</f>
        <v>7.6999999999999999E-2</v>
      </c>
      <c r="C77" s="204"/>
      <c r="D77" s="121" t="str">
        <f>Data!B137</f>
        <v xml:space="preserve">Bristol, Bristol Royal Hospital for Children </v>
      </c>
      <c r="E77" s="127">
        <f>Data!V137</f>
        <v>0</v>
      </c>
      <c r="G77" s="121" t="str">
        <f>Data!B112</f>
        <v>Bristol, Bristol Heart Institute</v>
      </c>
      <c r="H77" s="127">
        <f>Data!U112</f>
        <v>0.13200000000000001</v>
      </c>
      <c r="I77" s="64"/>
      <c r="J77" s="121" t="str">
        <f>Data!B112</f>
        <v>Bristol, Bristol Heart Institute</v>
      </c>
      <c r="K77" s="127" t="str">
        <f>Data!V112</f>
        <v>na</v>
      </c>
    </row>
    <row r="78" spans="1:11" ht="15" x14ac:dyDescent="0.25">
      <c r="A78" s="121" t="str">
        <f>Data!B138</f>
        <v>Cardiff, Noah’s Ark Children’s Hospital</v>
      </c>
      <c r="B78" s="127">
        <f>Data!U138</f>
        <v>0.16500000000000001</v>
      </c>
      <c r="C78" s="204"/>
      <c r="D78" s="121" t="str">
        <f>Data!B138</f>
        <v>Cardiff, Noah’s Ark Children’s Hospital</v>
      </c>
      <c r="E78" s="127" t="str">
        <f>Data!V138</f>
        <v>n/a</v>
      </c>
      <c r="G78" s="121" t="str">
        <f>Data!B113</f>
        <v>Cardiff, University Hospital of Wales</v>
      </c>
      <c r="H78" s="127">
        <f>Data!U113</f>
        <v>0.25</v>
      </c>
      <c r="I78" s="64"/>
      <c r="J78" s="121" t="str">
        <f>Data!B113</f>
        <v>Cardiff, University Hospital of Wales</v>
      </c>
      <c r="K78" s="127">
        <f>Data!V113</f>
        <v>0</v>
      </c>
    </row>
    <row r="79" spans="1:11" ht="15" x14ac:dyDescent="0.25">
      <c r="A79" s="121" t="str">
        <f>Data!B139</f>
        <v xml:space="preserve">Barnstaple, North Devon District Hospital </v>
      </c>
      <c r="B79" s="127">
        <f>Data!U139</f>
        <v>0</v>
      </c>
      <c r="C79" s="204"/>
      <c r="D79" s="121" t="str">
        <f>Data!B139</f>
        <v xml:space="preserve">Barnstaple, North Devon District Hospital </v>
      </c>
      <c r="E79" s="127">
        <f>Data!V139</f>
        <v>0</v>
      </c>
      <c r="G79" s="121" t="str">
        <f>Data!B114</f>
        <v>Barnstaple, North Devon District Hospital</v>
      </c>
      <c r="H79" s="127">
        <f>Data!U114</f>
        <v>0.02</v>
      </c>
      <c r="I79" s="64"/>
      <c r="J79" s="121" t="str">
        <f>Data!B114</f>
        <v>Barnstaple, North Devon District Hospital</v>
      </c>
      <c r="K79" s="127">
        <f>Data!V114</f>
        <v>0</v>
      </c>
    </row>
    <row r="80" spans="1:11" ht="15" x14ac:dyDescent="0.25">
      <c r="A80" s="121" t="str">
        <f>Data!B140</f>
        <v xml:space="preserve">Bath, Royal United Hospital </v>
      </c>
      <c r="B80" s="127">
        <f>Data!U140</f>
        <v>0.1</v>
      </c>
      <c r="C80" s="204"/>
      <c r="D80" s="121" t="str">
        <f>Data!B140</f>
        <v xml:space="preserve">Bath, Royal United Hospital </v>
      </c>
      <c r="E80" s="127">
        <f>Data!V140</f>
        <v>0.1</v>
      </c>
      <c r="G80" s="121" t="str">
        <f>Data!B115</f>
        <v>Exeter, Royal Devon and Exeter Hospital</v>
      </c>
      <c r="H80" s="127">
        <f>Data!U115</f>
        <v>0.02</v>
      </c>
      <c r="I80" s="64"/>
      <c r="J80" s="121" t="str">
        <f>Data!B115</f>
        <v>Exeter, Royal Devon and Exeter Hospital</v>
      </c>
      <c r="K80" s="127">
        <f>Data!V115</f>
        <v>0.08</v>
      </c>
    </row>
    <row r="81" spans="1:11" ht="15" x14ac:dyDescent="0.25">
      <c r="A81" s="121" t="str">
        <f>Data!B141</f>
        <v xml:space="preserve">Exeter, Royal Devon and Exeter Hospital </v>
      </c>
      <c r="B81" s="127">
        <f>Data!U141</f>
        <v>0</v>
      </c>
      <c r="C81" s="204"/>
      <c r="D81" s="121" t="str">
        <f>Data!B141</f>
        <v xml:space="preserve">Exeter, Royal Devon and Exeter Hospital </v>
      </c>
      <c r="E81" s="127">
        <f>Data!V141</f>
        <v>0</v>
      </c>
      <c r="G81" s="121" t="str">
        <f>Data!B116</f>
        <v>Gloucester, Gloucestershire Hospitals</v>
      </c>
      <c r="H81" s="127">
        <f>Data!U116</f>
        <v>0.06</v>
      </c>
      <c r="I81" s="64"/>
      <c r="J81" s="121" t="str">
        <f>Data!B116</f>
        <v>Gloucester, Gloucestershire Hospitals</v>
      </c>
      <c r="K81" s="127">
        <f>Data!V116</f>
        <v>0.06</v>
      </c>
    </row>
    <row r="82" spans="1:11" ht="15" x14ac:dyDescent="0.25">
      <c r="A82" s="121" t="str">
        <f>Data!B142</f>
        <v xml:space="preserve">Gloucester, Gloucestershire Hospitals </v>
      </c>
      <c r="B82" s="127">
        <f>Data!U142</f>
        <v>0</v>
      </c>
      <c r="C82" s="204"/>
      <c r="D82" s="121" t="str">
        <f>Data!B142</f>
        <v xml:space="preserve">Gloucester, Gloucestershire Hospitals </v>
      </c>
      <c r="E82" s="127">
        <f>Data!V142</f>
        <v>0</v>
      </c>
      <c r="G82" s="121" t="str">
        <f>Data!B117</f>
        <v>Plymouth, Derriford Hospital</v>
      </c>
      <c r="H82" s="127">
        <f>Data!U117</f>
        <v>0.05</v>
      </c>
      <c r="I82" s="64"/>
      <c r="J82" s="121" t="str">
        <f>Data!B117</f>
        <v>Plymouth, Derriford Hospital</v>
      </c>
      <c r="K82" s="127">
        <f>Data!V117</f>
        <v>0</v>
      </c>
    </row>
    <row r="83" spans="1:11" ht="15" x14ac:dyDescent="0.25">
      <c r="A83" s="121" t="str">
        <f>Data!B143</f>
        <v xml:space="preserve">Plymouth, Derriford Hospital </v>
      </c>
      <c r="B83" s="127">
        <f>Data!U143</f>
        <v>0</v>
      </c>
      <c r="C83" s="204"/>
      <c r="D83" s="121" t="str">
        <f>Data!B143</f>
        <v xml:space="preserve">Plymouth, Derriford Hospital </v>
      </c>
      <c r="E83" s="127">
        <f>Data!V143</f>
        <v>0</v>
      </c>
      <c r="G83" s="121" t="str">
        <f>Data!B118</f>
        <v>Swindon, Great Weston Hospital</v>
      </c>
      <c r="H83" s="127">
        <f>Data!U118</f>
        <v>0</v>
      </c>
      <c r="I83" s="64"/>
      <c r="J83" s="121" t="str">
        <f>Data!B118</f>
        <v>Swindon, Great Weston Hospital</v>
      </c>
      <c r="K83" s="127">
        <f>Data!V118</f>
        <v>0</v>
      </c>
    </row>
    <row r="84" spans="1:11" ht="15" x14ac:dyDescent="0.25">
      <c r="A84" s="121" t="str">
        <f>Data!B144</f>
        <v xml:space="preserve">Swindon, Great Weston Hospital </v>
      </c>
      <c r="B84" s="127">
        <f>Data!U144</f>
        <v>8.4000000000000005E-2</v>
      </c>
      <c r="C84" s="204"/>
      <c r="D84" s="121" t="str">
        <f>Data!B144</f>
        <v xml:space="preserve">Swindon, Great Weston Hospital </v>
      </c>
      <c r="E84" s="127">
        <f>Data!V144</f>
        <v>0.06</v>
      </c>
      <c r="G84" s="121" t="str">
        <f>Data!B119</f>
        <v xml:space="preserve">Taunton, Musgrove Park Hospital </v>
      </c>
      <c r="H84" s="127">
        <f>Data!U119</f>
        <v>0</v>
      </c>
      <c r="I84" s="64"/>
      <c r="J84" s="121" t="str">
        <f>Data!B119</f>
        <v xml:space="preserve">Taunton, Musgrove Park Hospital </v>
      </c>
      <c r="K84" s="127">
        <f>Data!V119</f>
        <v>0</v>
      </c>
    </row>
    <row r="85" spans="1:11" ht="15" x14ac:dyDescent="0.25">
      <c r="A85" s="121" t="str">
        <f>Data!B145</f>
        <v xml:space="preserve">Taunton, Musgrove Park Hospital </v>
      </c>
      <c r="B85" s="127">
        <f>Data!U145</f>
        <v>7.4999999999999997E-2</v>
      </c>
      <c r="C85" s="204"/>
      <c r="D85" s="121" t="str">
        <f>Data!B145</f>
        <v xml:space="preserve">Taunton, Musgrove Park Hospital </v>
      </c>
      <c r="E85" s="127" t="str">
        <f>Data!V145</f>
        <v>N/A</v>
      </c>
      <c r="G85" s="121" t="str">
        <f>Data!B120</f>
        <v xml:space="preserve">Torquay, Torbay District General Hospital </v>
      </c>
      <c r="H85" s="127">
        <f>Data!U120</f>
        <v>0</v>
      </c>
      <c r="I85" s="64"/>
      <c r="J85" s="121" t="str">
        <f>Data!B120</f>
        <v xml:space="preserve">Torquay, Torbay District General Hospital </v>
      </c>
      <c r="K85" s="127">
        <f>Data!V120</f>
        <v>0</v>
      </c>
    </row>
    <row r="86" spans="1:11" x14ac:dyDescent="0.35">
      <c r="A86" s="121" t="str">
        <f>Data!B146</f>
        <v xml:space="preserve">Torquay, Torbay General District Hospital </v>
      </c>
      <c r="B86" s="127">
        <f>Data!U146</f>
        <v>2.9000000000000001E-2</v>
      </c>
      <c r="C86" s="204"/>
      <c r="D86" s="121" t="str">
        <f>Data!B146</f>
        <v xml:space="preserve">Torquay, Torbay General District Hospital </v>
      </c>
      <c r="E86" s="127">
        <f>Data!V146</f>
        <v>1.6E-2</v>
      </c>
      <c r="G86" s="121" t="str">
        <f>Data!B121</f>
        <v>Truro, Royal Cornwall Hospital</v>
      </c>
      <c r="H86" s="127">
        <f>Data!U121</f>
        <v>0</v>
      </c>
      <c r="I86" s="64"/>
      <c r="J86" s="121" t="str">
        <f>Data!B121</f>
        <v>Truro, Royal Cornwall Hospital</v>
      </c>
      <c r="K86" s="127">
        <f>Data!V121</f>
        <v>0</v>
      </c>
    </row>
    <row r="87" spans="1:11" x14ac:dyDescent="0.35">
      <c r="A87" s="121" t="str">
        <f>Data!B147</f>
        <v xml:space="preserve">Truro, Royal Cornwall Hospital </v>
      </c>
      <c r="B87" s="127">
        <f>Data!U147</f>
        <v>0.14000000000000001</v>
      </c>
      <c r="C87" s="204"/>
      <c r="D87" s="121" t="str">
        <f>Data!B147</f>
        <v xml:space="preserve">Truro, Royal Cornwall Hospital </v>
      </c>
      <c r="E87" s="127">
        <f>Data!V147</f>
        <v>6.6199999999999995E-2</v>
      </c>
      <c r="G87" s="121" t="str">
        <f>Data!B122</f>
        <v>Abergavenny, Nevill Hall Hospital</v>
      </c>
      <c r="H87" s="127">
        <f>Data!U122</f>
        <v>0</v>
      </c>
      <c r="I87" s="64"/>
      <c r="J87" s="121" t="str">
        <f>Data!B122</f>
        <v>Abergavenny, Nevill Hall Hospital</v>
      </c>
      <c r="K87" s="127">
        <f>Data!V122</f>
        <v>0</v>
      </c>
    </row>
    <row r="88" spans="1:11" x14ac:dyDescent="0.35">
      <c r="A88" s="121" t="str">
        <f>Data!B148</f>
        <v>Abergavenny, Nevill Hall Hospital</v>
      </c>
      <c r="B88" s="127">
        <f>Data!U148</f>
        <v>0</v>
      </c>
      <c r="C88" s="204"/>
      <c r="D88" s="121" t="str">
        <f>Data!B148</f>
        <v>Abergavenny, Nevill Hall Hospital</v>
      </c>
      <c r="E88" s="127">
        <f>Data!V148</f>
        <v>0</v>
      </c>
      <c r="G88" s="121" t="str">
        <f>Data!B123</f>
        <v>Bridgend, Princess of Wales Hospital</v>
      </c>
      <c r="H88" s="127">
        <f>Data!U123</f>
        <v>0.04</v>
      </c>
      <c r="I88" s="64"/>
      <c r="J88" s="121" t="str">
        <f>Data!B123</f>
        <v>Bridgend, Princess of Wales Hospital</v>
      </c>
      <c r="K88" s="127">
        <f>Data!V123</f>
        <v>0</v>
      </c>
    </row>
    <row r="89" spans="1:11" x14ac:dyDescent="0.35">
      <c r="A89" s="121" t="str">
        <f>Data!B149</f>
        <v>Bridgend, Princess of Wales Hospital</v>
      </c>
      <c r="B89" s="127">
        <f>Data!U149</f>
        <v>0</v>
      </c>
      <c r="C89" s="204"/>
      <c r="D89" s="121" t="str">
        <f>Data!B149</f>
        <v>Bridgend, Princess of Wales Hospital</v>
      </c>
      <c r="E89" s="127">
        <f>Data!V149</f>
        <v>0</v>
      </c>
      <c r="G89" s="121" t="str">
        <f>Data!B124</f>
        <v xml:space="preserve">Carmarthen, Glangwilli General Hospital </v>
      </c>
      <c r="H89" s="127">
        <f>Data!U124</f>
        <v>0.31</v>
      </c>
      <c r="I89" s="64"/>
      <c r="J89" s="121" t="str">
        <f>Data!B124</f>
        <v xml:space="preserve">Carmarthen, Glangwilli General Hospital </v>
      </c>
      <c r="K89" s="127">
        <f>Data!V124</f>
        <v>0</v>
      </c>
    </row>
    <row r="90" spans="1:11" x14ac:dyDescent="0.35">
      <c r="A90" s="121" t="str">
        <f>Data!B150</f>
        <v xml:space="preserve">Carmarthen, Glangwilli General Hospital </v>
      </c>
      <c r="B90" s="127">
        <f>Data!U150</f>
        <v>0</v>
      </c>
      <c r="C90" s="204"/>
      <c r="D90" s="121" t="str">
        <f>Data!B150</f>
        <v xml:space="preserve">Carmarthen, Glangwilli General Hospital </v>
      </c>
      <c r="E90" s="127">
        <f>Data!V150</f>
        <v>0</v>
      </c>
      <c r="G90" s="121" t="str">
        <f>Data!B125</f>
        <v xml:space="preserve">Haverford West, Withybush Hospital </v>
      </c>
      <c r="H90" s="127">
        <f>Data!U125</f>
        <v>0</v>
      </c>
      <c r="I90" s="64"/>
      <c r="J90" s="121" t="str">
        <f>Data!B125</f>
        <v xml:space="preserve">Haverford West, Withybush Hospital </v>
      </c>
      <c r="K90" s="127">
        <f>Data!V125</f>
        <v>0</v>
      </c>
    </row>
    <row r="91" spans="1:11" x14ac:dyDescent="0.35">
      <c r="A91" s="121" t="str">
        <f>Data!B151</f>
        <v xml:space="preserve">Haverfordwest, Withybush Hospital </v>
      </c>
      <c r="B91" s="127">
        <f>Data!U151</f>
        <v>0</v>
      </c>
      <c r="C91" s="204"/>
      <c r="D91" s="121" t="str">
        <f>Data!B151</f>
        <v xml:space="preserve">Haverfordwest, Withybush Hospital </v>
      </c>
      <c r="E91" s="127">
        <f>Data!V151</f>
        <v>0</v>
      </c>
      <c r="G91" s="121" t="str">
        <f>Data!B126</f>
        <v xml:space="preserve">Llantrisant, Royal Glamorgan Hospital </v>
      </c>
      <c r="H91" s="127">
        <f>Data!U126</f>
        <v>0</v>
      </c>
      <c r="I91" s="64"/>
      <c r="J91" s="121" t="str">
        <f>Data!B126</f>
        <v xml:space="preserve">Llantrisant, Royal Glamorgan Hospital </v>
      </c>
      <c r="K91" s="127">
        <f>Data!V126</f>
        <v>0</v>
      </c>
    </row>
    <row r="92" spans="1:11" x14ac:dyDescent="0.35">
      <c r="A92" s="121" t="str">
        <f>Data!B152</f>
        <v xml:space="preserve">Llantrisant, Royal Glamorgan Hospital </v>
      </c>
      <c r="B92" s="127">
        <f>Data!U152</f>
        <v>0.19400000000000001</v>
      </c>
      <c r="C92" s="204"/>
      <c r="D92" s="121" t="str">
        <f>Data!B152</f>
        <v xml:space="preserve">Llantrisant, Royal Glamorgan Hospital </v>
      </c>
      <c r="E92" s="127">
        <f>Data!V152</f>
        <v>9.2600000000000002E-2</v>
      </c>
      <c r="G92" s="121" t="str">
        <f>Data!B127</f>
        <v>Merthyr Tydfil, Prince Charles Hospital</v>
      </c>
      <c r="H92" s="127">
        <f>Data!U127</f>
        <v>0</v>
      </c>
      <c r="I92" s="64"/>
      <c r="J92" s="121" t="str">
        <f>Data!B127</f>
        <v>Merthyr Tydfil, Prince Charles Hospital</v>
      </c>
      <c r="K92" s="127">
        <f>Data!V127</f>
        <v>0</v>
      </c>
    </row>
    <row r="93" spans="1:11" x14ac:dyDescent="0.35">
      <c r="A93" s="121" t="str">
        <f>Data!B153</f>
        <v>Merthyr Tydfil, Prince Charles Hospital</v>
      </c>
      <c r="B93" s="127">
        <f>Data!U153</f>
        <v>0.114</v>
      </c>
      <c r="C93" s="204"/>
      <c r="D93" s="121" t="str">
        <f>Data!B153</f>
        <v>Merthyr Tydfil, Prince Charles Hospital</v>
      </c>
      <c r="E93" s="127">
        <f>Data!V153</f>
        <v>2.0400000000000001E-2</v>
      </c>
      <c r="G93" s="121" t="str">
        <f>Data!B128</f>
        <v xml:space="preserve">Newport, Royal Gwent Hospital </v>
      </c>
      <c r="H93" s="127">
        <f>Data!U128</f>
        <v>0</v>
      </c>
      <c r="I93" s="64"/>
      <c r="J93" s="121" t="str">
        <f>Data!B128</f>
        <v xml:space="preserve">Newport, Royal Gwent Hospital </v>
      </c>
      <c r="K93" s="127">
        <f>Data!V128</f>
        <v>0</v>
      </c>
    </row>
    <row r="94" spans="1:11" x14ac:dyDescent="0.35">
      <c r="A94" s="121" t="str">
        <f>Data!B154</f>
        <v xml:space="preserve">Newport, Royal Gwent Hospital </v>
      </c>
      <c r="B94" s="127">
        <f>Data!U154</f>
        <v>0</v>
      </c>
      <c r="C94" s="204"/>
      <c r="D94" s="121" t="str">
        <f>Data!B154</f>
        <v xml:space="preserve">Newport, Royal Gwent Hospital </v>
      </c>
      <c r="E94" s="127">
        <f>Data!V154</f>
        <v>0</v>
      </c>
      <c r="G94" s="121" t="str">
        <f>Data!B129</f>
        <v xml:space="preserve">Swansea, Singleton Hospital </v>
      </c>
      <c r="H94" s="127">
        <f>Data!U129</f>
        <v>0</v>
      </c>
      <c r="I94" s="64"/>
      <c r="J94" s="121" t="str">
        <f>Data!B129</f>
        <v xml:space="preserve">Swansea, Singleton Hospital </v>
      </c>
      <c r="K94" s="127">
        <f>Data!V129</f>
        <v>0</v>
      </c>
    </row>
    <row r="95" spans="1:11" x14ac:dyDescent="0.35">
      <c r="A95" s="121" t="str">
        <f>Data!B155</f>
        <v>Swansea, Singleton Hospital</v>
      </c>
      <c r="B95" s="127">
        <f>Data!U155</f>
        <v>0</v>
      </c>
      <c r="C95" s="204"/>
      <c r="D95" s="121" t="str">
        <f>Data!B155</f>
        <v>Swansea, Singleton Hospital</v>
      </c>
      <c r="E95" s="127">
        <f>Data!V155</f>
        <v>0</v>
      </c>
    </row>
    <row r="96" spans="1:11" s="64" customFormat="1" x14ac:dyDescent="0.35">
      <c r="A96" s="124"/>
      <c r="B96" s="204"/>
      <c r="C96" s="204"/>
      <c r="D96" s="124"/>
      <c r="E96" s="204"/>
    </row>
    <row r="97" spans="1:10" s="64" customFormat="1" x14ac:dyDescent="0.35">
      <c r="A97" s="124"/>
      <c r="B97" s="204"/>
      <c r="C97" s="204"/>
      <c r="D97" s="124"/>
      <c r="E97" s="204"/>
    </row>
    <row r="98" spans="1:10" s="64" customFormat="1" x14ac:dyDescent="0.35">
      <c r="A98" s="124"/>
      <c r="B98" s="204"/>
      <c r="C98" s="204"/>
      <c r="D98" s="124"/>
      <c r="E98" s="204"/>
    </row>
    <row r="99" spans="1:10" ht="18.5" x14ac:dyDescent="0.35">
      <c r="A99" s="205" t="s">
        <v>220</v>
      </c>
    </row>
    <row r="100" spans="1:10" x14ac:dyDescent="0.35">
      <c r="A100" s="121" t="s">
        <v>175</v>
      </c>
      <c r="B100" s="448" t="s">
        <v>40</v>
      </c>
      <c r="C100" s="448"/>
      <c r="D100" s="448" t="s">
        <v>41</v>
      </c>
      <c r="E100" s="448"/>
      <c r="F100" s="448" t="s">
        <v>42</v>
      </c>
      <c r="G100" s="448"/>
      <c r="H100" s="448" t="s">
        <v>43</v>
      </c>
      <c r="I100" s="448"/>
    </row>
    <row r="101" spans="1:10" ht="15" customHeight="1" x14ac:dyDescent="0.35">
      <c r="A101" s="128" t="s">
        <v>140</v>
      </c>
      <c r="B101" s="129" t="str">
        <f>Data!U30</f>
        <v>Local consultant</v>
      </c>
      <c r="C101" s="129" t="str">
        <f>Data!V30</f>
        <v>Visiting consultant</v>
      </c>
      <c r="D101" s="127" t="str">
        <f>Data!U83</f>
        <v>Local consultant</v>
      </c>
      <c r="E101" s="127" t="str">
        <f>Data!V83</f>
        <v>Visiting consultant</v>
      </c>
      <c r="F101" s="117" t="s">
        <v>3</v>
      </c>
      <c r="G101" s="129" t="s">
        <v>176</v>
      </c>
      <c r="H101" s="129" t="s">
        <v>3</v>
      </c>
      <c r="I101" s="127" t="s">
        <v>176</v>
      </c>
      <c r="J101" s="72"/>
    </row>
    <row r="102" spans="1:10" x14ac:dyDescent="0.35">
      <c r="A102" s="121"/>
      <c r="B102" s="127">
        <f>Data!U7</f>
        <v>0</v>
      </c>
      <c r="C102" s="127">
        <f>Data!V7</f>
        <v>0</v>
      </c>
      <c r="D102" s="127">
        <f>Data!U60</f>
        <v>0</v>
      </c>
      <c r="E102" s="127">
        <f>Data!V60</f>
        <v>0</v>
      </c>
      <c r="F102" s="119">
        <f>Data!U112</f>
        <v>0.13200000000000001</v>
      </c>
      <c r="G102" s="127" t="str">
        <f>Data!V112</f>
        <v>na</v>
      </c>
      <c r="H102" s="119">
        <f>Data!U165</f>
        <v>0</v>
      </c>
      <c r="I102" s="127">
        <f>Data!V165</f>
        <v>0</v>
      </c>
      <c r="J102" s="72"/>
    </row>
    <row r="103" spans="1:10" x14ac:dyDescent="0.35">
      <c r="A103" s="121"/>
      <c r="B103" s="127">
        <f>Data!U8</f>
        <v>0</v>
      </c>
      <c r="C103" s="127">
        <f>Data!V8</f>
        <v>0</v>
      </c>
      <c r="D103" s="127">
        <f>Data!U61</f>
        <v>0</v>
      </c>
      <c r="E103" s="127">
        <f>Data!V61</f>
        <v>0</v>
      </c>
      <c r="F103" s="119">
        <f>Data!U113</f>
        <v>0.25</v>
      </c>
      <c r="G103" s="127">
        <f>Data!V113</f>
        <v>0</v>
      </c>
      <c r="H103" s="119">
        <f>Data!U166</f>
        <v>0</v>
      </c>
      <c r="I103" s="127">
        <f>Data!V166</f>
        <v>0</v>
      </c>
      <c r="J103" s="72"/>
    </row>
    <row r="104" spans="1:10" x14ac:dyDescent="0.35">
      <c r="A104" s="121"/>
      <c r="B104" s="127">
        <f>Data!U9</f>
        <v>0</v>
      </c>
      <c r="C104" s="127">
        <f>Data!V9</f>
        <v>0</v>
      </c>
      <c r="D104" s="127">
        <f>Data!U62</f>
        <v>0</v>
      </c>
      <c r="E104" s="127">
        <f>Data!V62</f>
        <v>0</v>
      </c>
      <c r="F104" s="119">
        <f>Data!U114</f>
        <v>0.02</v>
      </c>
      <c r="G104" s="127">
        <f>Data!V114</f>
        <v>0</v>
      </c>
      <c r="H104" s="119">
        <f>Data!U167</f>
        <v>0</v>
      </c>
      <c r="I104" s="127">
        <f>Data!V167</f>
        <v>0</v>
      </c>
      <c r="J104" s="72"/>
    </row>
    <row r="105" spans="1:10" x14ac:dyDescent="0.35">
      <c r="A105" s="121"/>
      <c r="B105" s="127">
        <f>Data!U10</f>
        <v>0</v>
      </c>
      <c r="C105" s="127">
        <f>Data!V10</f>
        <v>0</v>
      </c>
      <c r="D105" s="127">
        <f>Data!U63</f>
        <v>0</v>
      </c>
      <c r="E105" s="127">
        <f>Data!V63</f>
        <v>0</v>
      </c>
      <c r="F105" s="119">
        <f>Data!U115</f>
        <v>0.02</v>
      </c>
      <c r="G105" s="127">
        <f>Data!V115</f>
        <v>0.08</v>
      </c>
      <c r="H105" s="119">
        <f>Data!U168</f>
        <v>0</v>
      </c>
      <c r="I105" s="127">
        <f>Data!V168</f>
        <v>0</v>
      </c>
      <c r="J105" s="72"/>
    </row>
    <row r="106" spans="1:10" x14ac:dyDescent="0.35">
      <c r="A106" s="121"/>
      <c r="B106" s="127">
        <f>Data!U11</f>
        <v>0</v>
      </c>
      <c r="C106" s="127">
        <f>Data!V11</f>
        <v>0</v>
      </c>
      <c r="D106" s="127">
        <f>Data!U64</f>
        <v>0</v>
      </c>
      <c r="E106" s="127">
        <f>Data!V64</f>
        <v>0</v>
      </c>
      <c r="F106" s="119">
        <f>Data!U116</f>
        <v>0.06</v>
      </c>
      <c r="G106" s="127">
        <f>Data!V116</f>
        <v>0.06</v>
      </c>
      <c r="H106" s="119">
        <f>Data!U169</f>
        <v>0</v>
      </c>
      <c r="I106" s="127">
        <f>Data!V169</f>
        <v>0</v>
      </c>
      <c r="J106" s="72"/>
    </row>
    <row r="107" spans="1:10" x14ac:dyDescent="0.35">
      <c r="A107" s="121"/>
      <c r="B107" s="127">
        <f>Data!U12</f>
        <v>0</v>
      </c>
      <c r="C107" s="127">
        <f>Data!V12</f>
        <v>0</v>
      </c>
      <c r="D107" s="127">
        <f>Data!U65</f>
        <v>0</v>
      </c>
      <c r="E107" s="127">
        <f>Data!V65</f>
        <v>0</v>
      </c>
      <c r="F107" s="119">
        <f>Data!U117</f>
        <v>0.05</v>
      </c>
      <c r="G107" s="127">
        <f>Data!V117</f>
        <v>0</v>
      </c>
      <c r="H107" s="119">
        <f>Data!U170</f>
        <v>0</v>
      </c>
      <c r="I107" s="127">
        <f>Data!V170</f>
        <v>0</v>
      </c>
      <c r="J107" s="72"/>
    </row>
    <row r="108" spans="1:10" x14ac:dyDescent="0.35">
      <c r="A108" s="121"/>
      <c r="B108" s="127">
        <f>Data!U13</f>
        <v>0</v>
      </c>
      <c r="C108" s="127">
        <f>Data!V13</f>
        <v>0</v>
      </c>
      <c r="D108" s="127">
        <f>Data!U66</f>
        <v>0</v>
      </c>
      <c r="E108" s="127">
        <f>Data!V66</f>
        <v>0</v>
      </c>
      <c r="F108" s="119">
        <f>Data!U118</f>
        <v>0</v>
      </c>
      <c r="G108" s="127">
        <f>Data!V118</f>
        <v>0</v>
      </c>
      <c r="H108" s="119">
        <f>Data!U171</f>
        <v>0</v>
      </c>
      <c r="I108" s="127">
        <f>Data!V171</f>
        <v>0</v>
      </c>
      <c r="J108" s="72"/>
    </row>
    <row r="109" spans="1:10" x14ac:dyDescent="0.35">
      <c r="A109" s="121"/>
      <c r="B109" s="127">
        <f>Data!U14</f>
        <v>0</v>
      </c>
      <c r="C109" s="127">
        <f>Data!V14</f>
        <v>0</v>
      </c>
      <c r="D109" s="127">
        <f>Data!U67</f>
        <v>0</v>
      </c>
      <c r="E109" s="127">
        <f>Data!V67</f>
        <v>0</v>
      </c>
      <c r="F109" s="119">
        <f>Data!U119</f>
        <v>0</v>
      </c>
      <c r="G109" s="127">
        <f>Data!V119</f>
        <v>0</v>
      </c>
      <c r="H109" s="119">
        <f>Data!U172</f>
        <v>0</v>
      </c>
      <c r="I109" s="127">
        <f>Data!V172</f>
        <v>0</v>
      </c>
      <c r="J109" s="72"/>
    </row>
    <row r="110" spans="1:10" x14ac:dyDescent="0.35">
      <c r="A110" s="121"/>
      <c r="B110" s="127">
        <f>Data!U15</f>
        <v>0</v>
      </c>
      <c r="C110" s="127">
        <f>Data!V15</f>
        <v>0</v>
      </c>
      <c r="D110" s="127">
        <f>Data!U68</f>
        <v>0</v>
      </c>
      <c r="E110" s="127">
        <f>Data!V68</f>
        <v>0</v>
      </c>
      <c r="F110" s="119">
        <f>Data!U120</f>
        <v>0</v>
      </c>
      <c r="G110" s="127">
        <f>Data!V120</f>
        <v>0</v>
      </c>
      <c r="H110" s="119">
        <f>Data!U173</f>
        <v>0</v>
      </c>
      <c r="I110" s="127">
        <f>Data!V173</f>
        <v>0</v>
      </c>
      <c r="J110" s="72"/>
    </row>
    <row r="111" spans="1:10" x14ac:dyDescent="0.35">
      <c r="A111" s="121"/>
      <c r="B111" s="127">
        <f>Data!U16</f>
        <v>0</v>
      </c>
      <c r="C111" s="127">
        <f>Data!V16</f>
        <v>0</v>
      </c>
      <c r="D111" s="127">
        <f>Data!U69</f>
        <v>0</v>
      </c>
      <c r="E111" s="127">
        <f>Data!V69</f>
        <v>0</v>
      </c>
      <c r="F111" s="119">
        <f>Data!U121</f>
        <v>0</v>
      </c>
      <c r="G111" s="127">
        <f>Data!V121</f>
        <v>0</v>
      </c>
      <c r="H111" s="119">
        <f>Data!U174</f>
        <v>0</v>
      </c>
      <c r="I111" s="127">
        <f>Data!V174</f>
        <v>0</v>
      </c>
      <c r="J111" s="72"/>
    </row>
    <row r="112" spans="1:10" x14ac:dyDescent="0.35">
      <c r="A112" s="121"/>
      <c r="B112" s="127">
        <f>Data!U17</f>
        <v>0</v>
      </c>
      <c r="C112" s="127">
        <f>Data!V17</f>
        <v>0</v>
      </c>
      <c r="D112" s="127">
        <f>Data!U70</f>
        <v>0</v>
      </c>
      <c r="E112" s="127">
        <f>Data!V70</f>
        <v>0</v>
      </c>
      <c r="F112" s="119">
        <f>Data!U122</f>
        <v>0</v>
      </c>
      <c r="G112" s="127">
        <f>Data!V122</f>
        <v>0</v>
      </c>
      <c r="H112" s="119">
        <f>Data!U175</f>
        <v>0</v>
      </c>
      <c r="I112" s="127">
        <f>Data!V175</f>
        <v>0</v>
      </c>
      <c r="J112" s="72"/>
    </row>
    <row r="113" spans="1:10" x14ac:dyDescent="0.35">
      <c r="A113" s="121"/>
      <c r="B113" s="127">
        <f>Data!U18</f>
        <v>0</v>
      </c>
      <c r="C113" s="127">
        <f>Data!V18</f>
        <v>0</v>
      </c>
      <c r="D113" s="127">
        <f>Data!U71</f>
        <v>0</v>
      </c>
      <c r="E113" s="127">
        <f>Data!V71</f>
        <v>0</v>
      </c>
      <c r="F113" s="119">
        <f>Data!U123</f>
        <v>0.04</v>
      </c>
      <c r="G113" s="127">
        <f>Data!V123</f>
        <v>0</v>
      </c>
      <c r="H113" s="119">
        <f>Data!U176</f>
        <v>0</v>
      </c>
      <c r="I113" s="127">
        <f>Data!V176</f>
        <v>0</v>
      </c>
      <c r="J113" s="72"/>
    </row>
    <row r="114" spans="1:10" x14ac:dyDescent="0.35">
      <c r="A114" s="121"/>
      <c r="B114" s="127">
        <f>Data!U19</f>
        <v>0</v>
      </c>
      <c r="C114" s="127">
        <f>Data!V19</f>
        <v>0</v>
      </c>
      <c r="D114" s="127">
        <f>Data!U72</f>
        <v>0</v>
      </c>
      <c r="E114" s="127">
        <f>Data!V72</f>
        <v>0</v>
      </c>
      <c r="F114" s="119">
        <f>Data!U124</f>
        <v>0.31</v>
      </c>
      <c r="G114" s="127">
        <f>Data!V124</f>
        <v>0</v>
      </c>
      <c r="H114" s="119">
        <f>Data!U177</f>
        <v>0</v>
      </c>
      <c r="I114" s="127">
        <f>Data!V177</f>
        <v>0</v>
      </c>
      <c r="J114" s="72"/>
    </row>
    <row r="115" spans="1:10" x14ac:dyDescent="0.35">
      <c r="A115" s="121"/>
      <c r="B115" s="127">
        <f>Data!U20</f>
        <v>0</v>
      </c>
      <c r="C115" s="127">
        <f>Data!V20</f>
        <v>0</v>
      </c>
      <c r="D115" s="127">
        <f>Data!U73</f>
        <v>0</v>
      </c>
      <c r="E115" s="127">
        <f>Data!V73</f>
        <v>0</v>
      </c>
      <c r="F115" s="119">
        <f>Data!U125</f>
        <v>0</v>
      </c>
      <c r="G115" s="127">
        <f>Data!V125</f>
        <v>0</v>
      </c>
      <c r="H115" s="119">
        <f>Data!U178</f>
        <v>0</v>
      </c>
      <c r="I115" s="127">
        <f>Data!V178</f>
        <v>0</v>
      </c>
      <c r="J115" s="72"/>
    </row>
    <row r="116" spans="1:10" x14ac:dyDescent="0.35">
      <c r="A116" s="121"/>
      <c r="B116" s="127">
        <f>Data!U21</f>
        <v>0</v>
      </c>
      <c r="C116" s="127">
        <f>Data!V21</f>
        <v>0</v>
      </c>
      <c r="D116" s="127">
        <f>Data!U74</f>
        <v>0</v>
      </c>
      <c r="E116" s="127">
        <f>Data!V74</f>
        <v>0</v>
      </c>
      <c r="F116" s="119">
        <f>Data!U126</f>
        <v>0</v>
      </c>
      <c r="G116" s="127">
        <f>Data!V126</f>
        <v>0</v>
      </c>
      <c r="H116" s="119">
        <f>Data!U179</f>
        <v>0</v>
      </c>
      <c r="I116" s="127">
        <f>Data!V179</f>
        <v>0</v>
      </c>
      <c r="J116" s="72"/>
    </row>
    <row r="117" spans="1:10" x14ac:dyDescent="0.35">
      <c r="A117" s="121"/>
      <c r="B117" s="127">
        <f>Data!U22</f>
        <v>0</v>
      </c>
      <c r="C117" s="127">
        <f>Data!V22</f>
        <v>0</v>
      </c>
      <c r="D117" s="127">
        <f>Data!U75</f>
        <v>0</v>
      </c>
      <c r="E117" s="127">
        <f>Data!V75</f>
        <v>0</v>
      </c>
      <c r="F117" s="119">
        <f>Data!U127</f>
        <v>0</v>
      </c>
      <c r="G117" s="127">
        <f>Data!V127</f>
        <v>0</v>
      </c>
      <c r="H117" s="119">
        <f>Data!U180</f>
        <v>0</v>
      </c>
      <c r="I117" s="127">
        <f>Data!V180</f>
        <v>0</v>
      </c>
      <c r="J117" s="72"/>
    </row>
    <row r="118" spans="1:10" x14ac:dyDescent="0.35">
      <c r="A118" s="121"/>
      <c r="B118" s="127">
        <f>Data!U23</f>
        <v>0</v>
      </c>
      <c r="C118" s="127">
        <f>Data!V23</f>
        <v>0</v>
      </c>
      <c r="D118" s="127">
        <f>Data!U76</f>
        <v>0</v>
      </c>
      <c r="E118" s="127">
        <f>Data!V76</f>
        <v>0</v>
      </c>
      <c r="F118" s="119">
        <f>Data!U128</f>
        <v>0</v>
      </c>
      <c r="G118" s="127">
        <f>Data!V128</f>
        <v>0</v>
      </c>
      <c r="H118" s="119">
        <f>Data!U181</f>
        <v>0</v>
      </c>
      <c r="I118" s="127">
        <f>Data!V181</f>
        <v>0</v>
      </c>
      <c r="J118" s="72"/>
    </row>
    <row r="119" spans="1:10" x14ac:dyDescent="0.35">
      <c r="A119" s="121"/>
      <c r="B119" s="127">
        <f>Data!U24</f>
        <v>0</v>
      </c>
      <c r="C119" s="127">
        <f>Data!V24</f>
        <v>0</v>
      </c>
      <c r="D119" s="127">
        <f>Data!U77</f>
        <v>0</v>
      </c>
      <c r="E119" s="127">
        <f>Data!V77</f>
        <v>0</v>
      </c>
      <c r="F119" s="119">
        <f>Data!U129</f>
        <v>0</v>
      </c>
      <c r="G119" s="127">
        <f>Data!V129</f>
        <v>0</v>
      </c>
      <c r="H119" s="119">
        <f>Data!U182</f>
        <v>0</v>
      </c>
      <c r="I119" s="127">
        <f>Data!V182</f>
        <v>0</v>
      </c>
      <c r="J119" s="72"/>
    </row>
    <row r="120" spans="1:10" x14ac:dyDescent="0.35">
      <c r="A120" s="117"/>
      <c r="B120" s="127">
        <f>Data!U25</f>
        <v>0</v>
      </c>
      <c r="C120" s="127">
        <f>Data!V25</f>
        <v>0</v>
      </c>
      <c r="D120" s="127">
        <f>Data!U78</f>
        <v>0</v>
      </c>
      <c r="E120" s="127">
        <f>Data!V78</f>
        <v>0</v>
      </c>
      <c r="F120" s="119">
        <f>Data!U130</f>
        <v>0.13200000000000001</v>
      </c>
      <c r="G120" s="127" t="str">
        <f>Data!V130</f>
        <v>na</v>
      </c>
      <c r="H120" s="119">
        <f>Data!U183</f>
        <v>0</v>
      </c>
      <c r="I120" s="127">
        <f>Data!V183</f>
        <v>0</v>
      </c>
    </row>
    <row r="122" spans="1:10" x14ac:dyDescent="0.35">
      <c r="A122" s="117" t="s">
        <v>177</v>
      </c>
      <c r="B122" s="448" t="s">
        <v>40</v>
      </c>
      <c r="C122" s="448"/>
      <c r="D122" s="448" t="s">
        <v>41</v>
      </c>
      <c r="E122" s="448"/>
      <c r="F122" s="448" t="s">
        <v>42</v>
      </c>
      <c r="G122" s="448"/>
      <c r="H122" s="448" t="s">
        <v>43</v>
      </c>
      <c r="I122" s="448"/>
    </row>
    <row r="123" spans="1:10" x14ac:dyDescent="0.35">
      <c r="A123" s="117" t="s">
        <v>50</v>
      </c>
      <c r="B123" s="117" t="s">
        <v>3</v>
      </c>
      <c r="C123" s="117" t="s">
        <v>176</v>
      </c>
      <c r="D123" s="117" t="s">
        <v>3</v>
      </c>
      <c r="E123" s="117" t="s">
        <v>176</v>
      </c>
      <c r="F123" s="117" t="s">
        <v>3</v>
      </c>
      <c r="G123" s="117" t="s">
        <v>176</v>
      </c>
      <c r="H123" s="117" t="s">
        <v>3</v>
      </c>
      <c r="I123" s="117" t="s">
        <v>176</v>
      </c>
    </row>
    <row r="124" spans="1:10" x14ac:dyDescent="0.35">
      <c r="A124" s="117"/>
      <c r="B124" s="127">
        <f>Data!U32</f>
        <v>0</v>
      </c>
      <c r="C124" s="127">
        <f>Data!V32</f>
        <v>0</v>
      </c>
      <c r="D124" s="127">
        <f>Data!U85</f>
        <v>0</v>
      </c>
      <c r="E124" s="127">
        <f>Data!V85</f>
        <v>0</v>
      </c>
      <c r="F124" s="127">
        <f>Data!U137</f>
        <v>7.6999999999999999E-2</v>
      </c>
      <c r="G124" s="127">
        <f>Data!V137</f>
        <v>0</v>
      </c>
      <c r="H124" s="127">
        <f>Data!U190</f>
        <v>0</v>
      </c>
      <c r="I124" s="127">
        <f>Data!V190</f>
        <v>0</v>
      </c>
    </row>
    <row r="125" spans="1:10" x14ac:dyDescent="0.35">
      <c r="A125" s="117"/>
      <c r="B125" s="127">
        <f>Data!U33</f>
        <v>0</v>
      </c>
      <c r="C125" s="127">
        <f>Data!V33</f>
        <v>0</v>
      </c>
      <c r="D125" s="127">
        <f>Data!U86</f>
        <v>0</v>
      </c>
      <c r="E125" s="127">
        <f>Data!V86</f>
        <v>0</v>
      </c>
      <c r="F125" s="127">
        <f>Data!U138</f>
        <v>0.16500000000000001</v>
      </c>
      <c r="G125" s="127" t="str">
        <f>Data!V138</f>
        <v>n/a</v>
      </c>
      <c r="H125" s="127">
        <f>Data!U191</f>
        <v>0</v>
      </c>
      <c r="I125" s="127">
        <f>Data!V191</f>
        <v>0</v>
      </c>
    </row>
    <row r="126" spans="1:10" x14ac:dyDescent="0.35">
      <c r="A126" s="117"/>
      <c r="B126" s="127">
        <f>Data!U34</f>
        <v>0</v>
      </c>
      <c r="C126" s="127">
        <f>Data!V34</f>
        <v>0</v>
      </c>
      <c r="D126" s="127">
        <f>Data!U87</f>
        <v>0</v>
      </c>
      <c r="E126" s="127">
        <f>Data!V87</f>
        <v>0</v>
      </c>
      <c r="F126" s="127">
        <f>Data!U139</f>
        <v>0</v>
      </c>
      <c r="G126" s="127">
        <f>Data!V139</f>
        <v>0</v>
      </c>
      <c r="H126" s="127">
        <f>Data!U192</f>
        <v>0</v>
      </c>
      <c r="I126" s="127">
        <f>Data!V192</f>
        <v>0</v>
      </c>
    </row>
    <row r="127" spans="1:10" x14ac:dyDescent="0.35">
      <c r="A127" s="117"/>
      <c r="B127" s="127">
        <f>Data!U35</f>
        <v>0</v>
      </c>
      <c r="C127" s="127">
        <f>Data!V35</f>
        <v>0</v>
      </c>
      <c r="D127" s="127">
        <f>Data!U88</f>
        <v>0</v>
      </c>
      <c r="E127" s="127">
        <f>Data!V88</f>
        <v>0</v>
      </c>
      <c r="F127" s="127">
        <f>Data!U140</f>
        <v>0.1</v>
      </c>
      <c r="G127" s="127">
        <f>Data!V140</f>
        <v>0.1</v>
      </c>
      <c r="H127" s="127">
        <f>Data!U193</f>
        <v>0</v>
      </c>
      <c r="I127" s="127">
        <f>Data!V193</f>
        <v>0</v>
      </c>
    </row>
    <row r="128" spans="1:10" x14ac:dyDescent="0.35">
      <c r="A128" s="117"/>
      <c r="B128" s="127">
        <f>Data!U36</f>
        <v>0</v>
      </c>
      <c r="C128" s="127">
        <f>Data!V36</f>
        <v>0</v>
      </c>
      <c r="D128" s="127">
        <f>Data!U89</f>
        <v>0</v>
      </c>
      <c r="E128" s="127">
        <f>Data!V89</f>
        <v>0</v>
      </c>
      <c r="F128" s="127">
        <f>Data!U141</f>
        <v>0</v>
      </c>
      <c r="G128" s="127">
        <f>Data!V141</f>
        <v>0</v>
      </c>
      <c r="H128" s="127">
        <f>Data!U194</f>
        <v>0</v>
      </c>
      <c r="I128" s="127">
        <f>Data!V194</f>
        <v>0</v>
      </c>
    </row>
    <row r="129" spans="1:9" x14ac:dyDescent="0.35">
      <c r="A129" s="117"/>
      <c r="B129" s="127">
        <f>Data!U37</f>
        <v>0</v>
      </c>
      <c r="C129" s="127">
        <f>Data!V37</f>
        <v>0</v>
      </c>
      <c r="D129" s="127">
        <f>Data!U90</f>
        <v>0</v>
      </c>
      <c r="E129" s="127">
        <f>Data!V90</f>
        <v>0</v>
      </c>
      <c r="F129" s="127">
        <f>Data!U142</f>
        <v>0</v>
      </c>
      <c r="G129" s="127">
        <f>Data!V142</f>
        <v>0</v>
      </c>
      <c r="H129" s="127">
        <f>Data!U195</f>
        <v>0</v>
      </c>
      <c r="I129" s="127">
        <f>Data!V195</f>
        <v>0</v>
      </c>
    </row>
    <row r="130" spans="1:9" x14ac:dyDescent="0.35">
      <c r="A130" s="117"/>
      <c r="B130" s="127">
        <f>Data!U38</f>
        <v>0</v>
      </c>
      <c r="C130" s="127">
        <f>Data!V38</f>
        <v>0</v>
      </c>
      <c r="D130" s="127">
        <f>Data!U91</f>
        <v>0</v>
      </c>
      <c r="E130" s="127">
        <f>Data!V91</f>
        <v>0</v>
      </c>
      <c r="F130" s="127">
        <f>Data!U143</f>
        <v>0</v>
      </c>
      <c r="G130" s="127">
        <f>Data!V143</f>
        <v>0</v>
      </c>
      <c r="H130" s="127">
        <f>Data!U196</f>
        <v>0</v>
      </c>
      <c r="I130" s="127">
        <f>Data!V196</f>
        <v>0</v>
      </c>
    </row>
    <row r="131" spans="1:9" x14ac:dyDescent="0.35">
      <c r="A131" s="117"/>
      <c r="B131" s="127">
        <f>Data!U39</f>
        <v>0</v>
      </c>
      <c r="C131" s="127">
        <f>Data!V39</f>
        <v>0</v>
      </c>
      <c r="D131" s="127">
        <f>Data!U92</f>
        <v>0</v>
      </c>
      <c r="E131" s="127">
        <f>Data!V92</f>
        <v>0</v>
      </c>
      <c r="F131" s="127">
        <f>Data!U144</f>
        <v>8.4000000000000005E-2</v>
      </c>
      <c r="G131" s="127">
        <f>Data!V144</f>
        <v>0.06</v>
      </c>
      <c r="H131" s="127">
        <f>Data!U197</f>
        <v>0</v>
      </c>
      <c r="I131" s="127">
        <f>Data!V197</f>
        <v>0</v>
      </c>
    </row>
    <row r="132" spans="1:9" x14ac:dyDescent="0.35">
      <c r="A132" s="117"/>
      <c r="B132" s="127">
        <f>Data!U40</f>
        <v>0</v>
      </c>
      <c r="C132" s="127">
        <f>Data!V40</f>
        <v>0</v>
      </c>
      <c r="D132" s="127">
        <f>Data!U93</f>
        <v>0</v>
      </c>
      <c r="E132" s="127">
        <f>Data!V93</f>
        <v>0</v>
      </c>
      <c r="F132" s="127">
        <f>Data!U145</f>
        <v>7.4999999999999997E-2</v>
      </c>
      <c r="G132" s="127" t="str">
        <f>Data!V145</f>
        <v>N/A</v>
      </c>
      <c r="H132" s="127">
        <f>Data!U198</f>
        <v>0</v>
      </c>
      <c r="I132" s="127">
        <f>Data!V198</f>
        <v>0</v>
      </c>
    </row>
    <row r="133" spans="1:9" x14ac:dyDescent="0.35">
      <c r="A133" s="117"/>
      <c r="B133" s="127">
        <f>Data!U41</f>
        <v>0</v>
      </c>
      <c r="C133" s="127">
        <f>Data!V41</f>
        <v>0</v>
      </c>
      <c r="D133" s="127">
        <f>Data!U94</f>
        <v>0</v>
      </c>
      <c r="E133" s="127">
        <f>Data!V94</f>
        <v>0</v>
      </c>
      <c r="F133" s="127">
        <f>Data!U146</f>
        <v>2.9000000000000001E-2</v>
      </c>
      <c r="G133" s="127">
        <f>Data!V146</f>
        <v>1.6E-2</v>
      </c>
      <c r="H133" s="127">
        <f>Data!U199</f>
        <v>0</v>
      </c>
      <c r="I133" s="127">
        <f>Data!V199</f>
        <v>0</v>
      </c>
    </row>
    <row r="134" spans="1:9" x14ac:dyDescent="0.35">
      <c r="A134" s="117"/>
      <c r="B134" s="127">
        <f>Data!U42</f>
        <v>0</v>
      </c>
      <c r="C134" s="127">
        <f>Data!V42</f>
        <v>0</v>
      </c>
      <c r="D134" s="127">
        <f>Data!U95</f>
        <v>0</v>
      </c>
      <c r="E134" s="127">
        <f>Data!V95</f>
        <v>0</v>
      </c>
      <c r="F134" s="127">
        <f>Data!U147</f>
        <v>0.14000000000000001</v>
      </c>
      <c r="G134" s="127">
        <f>Data!V147</f>
        <v>6.6199999999999995E-2</v>
      </c>
      <c r="H134" s="127">
        <f>Data!U200</f>
        <v>0</v>
      </c>
      <c r="I134" s="127">
        <f>Data!V200</f>
        <v>0</v>
      </c>
    </row>
    <row r="135" spans="1:9" x14ac:dyDescent="0.35">
      <c r="A135" s="117"/>
      <c r="B135" s="127">
        <f>Data!U43</f>
        <v>0</v>
      </c>
      <c r="C135" s="127">
        <f>Data!V43</f>
        <v>0</v>
      </c>
      <c r="D135" s="127">
        <f>Data!U96</f>
        <v>0</v>
      </c>
      <c r="E135" s="127">
        <f>Data!V96</f>
        <v>0</v>
      </c>
      <c r="F135" s="127">
        <f>Data!U148</f>
        <v>0</v>
      </c>
      <c r="G135" s="127">
        <f>Data!V148</f>
        <v>0</v>
      </c>
      <c r="H135" s="127">
        <f>Data!U201</f>
        <v>0</v>
      </c>
      <c r="I135" s="127">
        <f>Data!V201</f>
        <v>0</v>
      </c>
    </row>
    <row r="136" spans="1:9" x14ac:dyDescent="0.35">
      <c r="A136" s="117"/>
      <c r="B136" s="127">
        <f>Data!U44</f>
        <v>0</v>
      </c>
      <c r="C136" s="127">
        <f>Data!V44</f>
        <v>0</v>
      </c>
      <c r="D136" s="127">
        <f>Data!U97</f>
        <v>0</v>
      </c>
      <c r="E136" s="127">
        <f>Data!V97</f>
        <v>0</v>
      </c>
      <c r="F136" s="127">
        <f>Data!U149</f>
        <v>0</v>
      </c>
      <c r="G136" s="127">
        <f>Data!V149</f>
        <v>0</v>
      </c>
      <c r="H136" s="127">
        <f>Data!U202</f>
        <v>0</v>
      </c>
      <c r="I136" s="127">
        <f>Data!V202</f>
        <v>0</v>
      </c>
    </row>
    <row r="137" spans="1:9" x14ac:dyDescent="0.35">
      <c r="A137" s="117"/>
      <c r="B137" s="127">
        <f>Data!U45</f>
        <v>0</v>
      </c>
      <c r="C137" s="127">
        <f>Data!V45</f>
        <v>0</v>
      </c>
      <c r="D137" s="127">
        <f>Data!U98</f>
        <v>0</v>
      </c>
      <c r="E137" s="127">
        <f>Data!V98</f>
        <v>0</v>
      </c>
      <c r="F137" s="127">
        <f>Data!U150</f>
        <v>0</v>
      </c>
      <c r="G137" s="127">
        <f>Data!V150</f>
        <v>0</v>
      </c>
      <c r="H137" s="127">
        <f>Data!U203</f>
        <v>0</v>
      </c>
      <c r="I137" s="127">
        <f>Data!V203</f>
        <v>0</v>
      </c>
    </row>
    <row r="138" spans="1:9" x14ac:dyDescent="0.35">
      <c r="A138" s="117"/>
      <c r="B138" s="127">
        <f>Data!U46</f>
        <v>0</v>
      </c>
      <c r="C138" s="127">
        <f>Data!V46</f>
        <v>0</v>
      </c>
      <c r="D138" s="127">
        <f>Data!U99</f>
        <v>0</v>
      </c>
      <c r="E138" s="127">
        <f>Data!V99</f>
        <v>0</v>
      </c>
      <c r="F138" s="127">
        <f>Data!U151</f>
        <v>0</v>
      </c>
      <c r="G138" s="127">
        <f>Data!V151</f>
        <v>0</v>
      </c>
      <c r="H138" s="127">
        <f>Data!U204</f>
        <v>0</v>
      </c>
      <c r="I138" s="127">
        <f>Data!V204</f>
        <v>0</v>
      </c>
    </row>
    <row r="139" spans="1:9" x14ac:dyDescent="0.35">
      <c r="A139" s="117"/>
      <c r="B139" s="127">
        <f>Data!U47</f>
        <v>0</v>
      </c>
      <c r="C139" s="127">
        <f>Data!V47</f>
        <v>0</v>
      </c>
      <c r="D139" s="127">
        <f>Data!U100</f>
        <v>0</v>
      </c>
      <c r="E139" s="127">
        <f>Data!V100</f>
        <v>0</v>
      </c>
      <c r="F139" s="127">
        <f>Data!U152</f>
        <v>0.19400000000000001</v>
      </c>
      <c r="G139" s="127">
        <f>Data!V152</f>
        <v>9.2600000000000002E-2</v>
      </c>
      <c r="H139" s="127">
        <f>Data!U205</f>
        <v>0</v>
      </c>
      <c r="I139" s="127">
        <f>Data!V205</f>
        <v>0</v>
      </c>
    </row>
    <row r="140" spans="1:9" x14ac:dyDescent="0.35">
      <c r="A140" s="117"/>
      <c r="B140" s="127">
        <f>Data!U48</f>
        <v>0</v>
      </c>
      <c r="C140" s="127">
        <f>Data!V48</f>
        <v>0</v>
      </c>
      <c r="D140" s="127">
        <f>Data!U101</f>
        <v>0</v>
      </c>
      <c r="E140" s="127">
        <f>Data!V101</f>
        <v>0</v>
      </c>
      <c r="F140" s="127">
        <f>Data!U153</f>
        <v>0.114</v>
      </c>
      <c r="G140" s="127">
        <f>Data!V153</f>
        <v>2.0400000000000001E-2</v>
      </c>
      <c r="H140" s="127">
        <f>Data!U206</f>
        <v>0</v>
      </c>
      <c r="I140" s="127">
        <f>Data!V206</f>
        <v>0</v>
      </c>
    </row>
    <row r="141" spans="1:9" x14ac:dyDescent="0.35">
      <c r="A141" s="117"/>
      <c r="B141" s="127">
        <f>Data!U49</f>
        <v>0</v>
      </c>
      <c r="C141" s="127">
        <f>Data!V49</f>
        <v>0</v>
      </c>
      <c r="D141" s="127">
        <f>Data!U102</f>
        <v>0</v>
      </c>
      <c r="E141" s="127">
        <f>Data!V102</f>
        <v>0</v>
      </c>
      <c r="F141" s="127">
        <f>Data!U154</f>
        <v>0</v>
      </c>
      <c r="G141" s="127">
        <f>Data!V154</f>
        <v>0</v>
      </c>
      <c r="H141" s="127">
        <f>Data!U207</f>
        <v>0</v>
      </c>
      <c r="I141" s="127">
        <f>Data!V207</f>
        <v>0</v>
      </c>
    </row>
    <row r="142" spans="1:9" x14ac:dyDescent="0.35">
      <c r="A142" s="117"/>
      <c r="B142" s="127">
        <f>Data!U50</f>
        <v>0</v>
      </c>
      <c r="C142" s="127">
        <f>Data!V50</f>
        <v>0</v>
      </c>
      <c r="D142" s="127">
        <f>Data!U103</f>
        <v>0</v>
      </c>
      <c r="E142" s="127">
        <f>Data!V103</f>
        <v>0</v>
      </c>
      <c r="F142" s="127">
        <f>Data!U155</f>
        <v>0</v>
      </c>
      <c r="G142" s="127">
        <f>Data!V155</f>
        <v>0</v>
      </c>
      <c r="H142" s="127">
        <f>Data!U208</f>
        <v>0</v>
      </c>
      <c r="I142" s="127">
        <f>Data!V208</f>
        <v>0</v>
      </c>
    </row>
    <row r="147" spans="1:11" s="196" customFormat="1" ht="23.5" x14ac:dyDescent="0.55000000000000004">
      <c r="A147" s="196" t="s">
        <v>217</v>
      </c>
    </row>
    <row r="149" spans="1:11" x14ac:dyDescent="0.35">
      <c r="A149" s="116" t="s">
        <v>50</v>
      </c>
      <c r="B149" s="117"/>
      <c r="C149" s="117"/>
      <c r="D149" s="117"/>
      <c r="E149" s="117"/>
      <c r="G149" s="116" t="s">
        <v>140</v>
      </c>
      <c r="H149" s="117"/>
      <c r="I149" s="117"/>
      <c r="J149" s="117"/>
      <c r="K149" s="117"/>
    </row>
    <row r="150" spans="1:11" x14ac:dyDescent="0.35">
      <c r="A150" s="117"/>
      <c r="B150" s="117" t="s">
        <v>40</v>
      </c>
      <c r="C150" s="117" t="s">
        <v>41</v>
      </c>
      <c r="D150" s="117" t="s">
        <v>42</v>
      </c>
      <c r="E150" s="117" t="s">
        <v>43</v>
      </c>
      <c r="G150" s="117"/>
      <c r="H150" s="117" t="s">
        <v>40</v>
      </c>
      <c r="I150" s="117" t="s">
        <v>41</v>
      </c>
      <c r="J150" s="117" t="s">
        <v>42</v>
      </c>
      <c r="K150" s="117" t="s">
        <v>43</v>
      </c>
    </row>
    <row r="151" spans="1:11" x14ac:dyDescent="0.35">
      <c r="A151" s="117" t="s">
        <v>47</v>
      </c>
      <c r="B151" s="117" t="e">
        <f>IF(Data!G51=0,NA(),Data!G51)</f>
        <v>#N/A</v>
      </c>
      <c r="C151" s="118" t="e">
        <f>IF(Data!G104=0,NA(),Data!G104)</f>
        <v>#N/A</v>
      </c>
      <c r="D151" s="117">
        <f>IF(Data!G156=0,NA(),Data!G156)</f>
        <v>60</v>
      </c>
      <c r="E151" s="117" t="e">
        <f>IF(Data!G209=0,NA(),Data!G209)</f>
        <v>#N/A</v>
      </c>
      <c r="G151" s="117" t="s">
        <v>47</v>
      </c>
      <c r="H151" s="118">
        <f>Data!G25</f>
        <v>0</v>
      </c>
      <c r="I151" s="118">
        <f>Data!G78</f>
        <v>0</v>
      </c>
      <c r="J151" s="117">
        <f>IF(Data!G130=0,NA(),Data!G130)</f>
        <v>18</v>
      </c>
      <c r="K151" s="117" t="e">
        <f>IF(Data!G183=0,NA(),Data!G183)</f>
        <v>#N/A</v>
      </c>
    </row>
    <row r="152" spans="1:11" x14ac:dyDescent="0.35">
      <c r="A152" s="117" t="s">
        <v>82</v>
      </c>
      <c r="B152" s="117" t="e">
        <f>IF(Data!H51=0,NA(),Data!H51)</f>
        <v>#N/A</v>
      </c>
      <c r="C152" s="118" t="e">
        <f>IF(Data!H104=0,NA(),Data!H104)</f>
        <v>#N/A</v>
      </c>
      <c r="D152" s="117" t="e">
        <f>IF(Data!H156=0,NA(),Data!H156)</f>
        <v>#N/A</v>
      </c>
      <c r="E152" s="117" t="e">
        <f>IF(Data!H209=0,NA(),Data!H209)</f>
        <v>#N/A</v>
      </c>
      <c r="G152" s="117" t="s">
        <v>82</v>
      </c>
      <c r="H152" s="118">
        <f>Data!H25</f>
        <v>0</v>
      </c>
      <c r="I152" s="118">
        <f>Data!H78</f>
        <v>0</v>
      </c>
      <c r="J152" s="117" t="str">
        <f>IF(Data!H130=0,NA(),Data!H130)</f>
        <v>na</v>
      </c>
      <c r="K152" s="117" t="e">
        <f>IF(Data!H183=0,NA(),Data!H183)</f>
        <v>#N/A</v>
      </c>
    </row>
    <row r="154" spans="1:11" x14ac:dyDescent="0.35">
      <c r="A154" s="117" t="s">
        <v>167</v>
      </c>
      <c r="G154" s="117" t="s">
        <v>190</v>
      </c>
    </row>
    <row r="155" spans="1:11" x14ac:dyDescent="0.35">
      <c r="A155" s="117"/>
      <c r="B155" s="117" t="s">
        <v>40</v>
      </c>
      <c r="C155" s="117" t="s">
        <v>41</v>
      </c>
      <c r="D155" s="117" t="s">
        <v>42</v>
      </c>
      <c r="E155" s="117" t="s">
        <v>43</v>
      </c>
      <c r="G155" s="117"/>
      <c r="H155" s="117" t="s">
        <v>40</v>
      </c>
      <c r="I155" s="117" t="s">
        <v>41</v>
      </c>
      <c r="J155" s="117" t="s">
        <v>42</v>
      </c>
      <c r="K155" s="117" t="s">
        <v>43</v>
      </c>
    </row>
    <row r="156" spans="1:11" x14ac:dyDescent="0.35">
      <c r="A156" s="117" t="s">
        <v>104</v>
      </c>
      <c r="B156" s="117" t="e">
        <f>IF(Data!J51=0,NA(),Data!J51)</f>
        <v>#N/A</v>
      </c>
      <c r="C156" s="118" t="e">
        <f>IF(Data!J104=0,NA(),Data!J104)</f>
        <v>#N/A</v>
      </c>
      <c r="D156" s="118">
        <f>IF(Data!J156=0,NA(),Data!J156)</f>
        <v>420</v>
      </c>
      <c r="E156" s="118" t="e">
        <f>IF(Data!J208=0,NA(),Data!J208)</f>
        <v>#N/A</v>
      </c>
      <c r="G156" s="117" t="s">
        <v>104</v>
      </c>
      <c r="H156" s="118">
        <f>Data!J25</f>
        <v>0</v>
      </c>
      <c r="I156" s="118">
        <f>Data!J78</f>
        <v>0</v>
      </c>
      <c r="J156" s="118">
        <f>Data!J130</f>
        <v>264</v>
      </c>
      <c r="K156" s="118">
        <f>Data!J183</f>
        <v>0</v>
      </c>
    </row>
    <row r="157" spans="1:11" x14ac:dyDescent="0.35">
      <c r="A157" s="117" t="s">
        <v>105</v>
      </c>
      <c r="B157" s="117" t="e">
        <f>IF(Data!K51=0,NA(),Data!K51)</f>
        <v>#N/A</v>
      </c>
      <c r="C157" s="118" t="e">
        <f>IF(Data!K104=0,NA(),Data!K104)</f>
        <v>#N/A</v>
      </c>
      <c r="D157" s="118">
        <f>IF(Data!K156=0,NA(),Data!K156)</f>
        <v>204</v>
      </c>
      <c r="E157" s="118" t="e">
        <f>IF(Data!K208=0,NA(),Data!K208)</f>
        <v>#N/A</v>
      </c>
      <c r="G157" s="117" t="s">
        <v>105</v>
      </c>
      <c r="H157" s="118">
        <f>Data!K25</f>
        <v>0</v>
      </c>
      <c r="I157" s="118">
        <f>Data!K78</f>
        <v>0</v>
      </c>
      <c r="J157" s="118">
        <f>Data!K130</f>
        <v>120</v>
      </c>
      <c r="K157" s="118">
        <f>Data!K183</f>
        <v>0</v>
      </c>
    </row>
    <row r="158" spans="1:11" x14ac:dyDescent="0.35">
      <c r="A158" s="117" t="s">
        <v>106</v>
      </c>
      <c r="B158" s="117" t="e">
        <f>IF(Data!L51=0,NA(),Data!L51)</f>
        <v>#N/A</v>
      </c>
      <c r="C158" s="118" t="e">
        <f>IF(Data!L104=0,NA(),Data!L104)</f>
        <v>#N/A</v>
      </c>
      <c r="D158" s="118">
        <f>IF(Data!L156=0,NA(),Data!L156)</f>
        <v>22</v>
      </c>
      <c r="E158" s="118" t="e">
        <f>IF(Data!K208=0,NA(),Data!K208)</f>
        <v>#N/A</v>
      </c>
      <c r="G158" s="117" t="s">
        <v>106</v>
      </c>
      <c r="H158" s="118">
        <f>Data!L25</f>
        <v>0</v>
      </c>
      <c r="I158" s="118">
        <f>Data!L78</f>
        <v>0</v>
      </c>
      <c r="J158" s="118">
        <f>Data!L130</f>
        <v>0</v>
      </c>
      <c r="K158" s="118">
        <f>Data!L183</f>
        <v>0</v>
      </c>
    </row>
    <row r="160" spans="1:11" x14ac:dyDescent="0.35">
      <c r="A160" s="117" t="s">
        <v>168</v>
      </c>
      <c r="G160" s="117" t="s">
        <v>191</v>
      </c>
    </row>
    <row r="161" spans="1:11" x14ac:dyDescent="0.35">
      <c r="A161" s="117"/>
      <c r="B161" s="117" t="s">
        <v>40</v>
      </c>
      <c r="C161" s="117" t="s">
        <v>41</v>
      </c>
      <c r="D161" s="117" t="s">
        <v>42</v>
      </c>
      <c r="E161" s="117" t="s">
        <v>43</v>
      </c>
      <c r="G161" s="117"/>
      <c r="H161" s="117" t="s">
        <v>40</v>
      </c>
      <c r="I161" s="117" t="s">
        <v>41</v>
      </c>
      <c r="J161" s="117" t="s">
        <v>42</v>
      </c>
      <c r="K161" s="117" t="s">
        <v>43</v>
      </c>
    </row>
    <row r="162" spans="1:11" x14ac:dyDescent="0.35">
      <c r="A162" s="117" t="s">
        <v>104</v>
      </c>
      <c r="B162" s="117">
        <f>Data!P51</f>
        <v>0</v>
      </c>
      <c r="C162" s="118">
        <f>Data!P104</f>
        <v>0</v>
      </c>
      <c r="D162" s="117">
        <v>0</v>
      </c>
      <c r="E162" s="117">
        <v>0</v>
      </c>
      <c r="G162" s="117" t="s">
        <v>104</v>
      </c>
      <c r="H162" s="118">
        <f>Data!P25</f>
        <v>0</v>
      </c>
      <c r="I162" s="118">
        <f>Data!P78</f>
        <v>0</v>
      </c>
      <c r="J162" s="118" t="str">
        <f>Data!P130</f>
        <v>na</v>
      </c>
      <c r="K162" s="118">
        <f>Data!P183</f>
        <v>0</v>
      </c>
    </row>
    <row r="163" spans="1:11" x14ac:dyDescent="0.35">
      <c r="A163" s="117" t="s">
        <v>105</v>
      </c>
      <c r="B163" s="117">
        <f>Data!Q51</f>
        <v>0</v>
      </c>
      <c r="C163" s="118">
        <f>Data!Q104</f>
        <v>0</v>
      </c>
      <c r="D163" s="117">
        <v>0</v>
      </c>
      <c r="E163" s="117">
        <v>0</v>
      </c>
      <c r="G163" s="117" t="s">
        <v>105</v>
      </c>
      <c r="H163" s="118">
        <f>Data!Q25</f>
        <v>0</v>
      </c>
      <c r="I163" s="118">
        <f>Data!Q78</f>
        <v>0</v>
      </c>
      <c r="J163" s="118" t="str">
        <f>Data!Q130</f>
        <v>na</v>
      </c>
      <c r="K163" s="118">
        <f>Data!Q183</f>
        <v>0</v>
      </c>
    </row>
    <row r="164" spans="1:11" x14ac:dyDescent="0.35">
      <c r="A164" s="117" t="s">
        <v>106</v>
      </c>
      <c r="B164" s="117">
        <f>Data!R51</f>
        <v>0</v>
      </c>
      <c r="C164" s="118">
        <f>Data!R104</f>
        <v>0</v>
      </c>
      <c r="D164" s="117">
        <v>0</v>
      </c>
      <c r="E164" s="117">
        <v>0</v>
      </c>
      <c r="G164" s="117" t="s">
        <v>106</v>
      </c>
      <c r="H164" s="118">
        <f>Data!R25</f>
        <v>0</v>
      </c>
      <c r="I164" s="118">
        <f>Data!R78</f>
        <v>0</v>
      </c>
      <c r="J164" s="118" t="str">
        <f>Data!R130</f>
        <v>na</v>
      </c>
      <c r="K164" s="118">
        <f>Data!R183</f>
        <v>0</v>
      </c>
    </row>
    <row r="165" spans="1:11" s="64" customFormat="1" x14ac:dyDescent="0.35"/>
    <row r="166" spans="1:11" x14ac:dyDescent="0.35">
      <c r="A166" s="117" t="s">
        <v>169</v>
      </c>
      <c r="G166" s="117" t="s">
        <v>192</v>
      </c>
    </row>
    <row r="167" spans="1:11" x14ac:dyDescent="0.35">
      <c r="A167" s="117"/>
      <c r="B167" s="117" t="s">
        <v>40</v>
      </c>
      <c r="C167" s="117" t="s">
        <v>41</v>
      </c>
      <c r="D167" s="117" t="s">
        <v>42</v>
      </c>
      <c r="E167" s="117" t="s">
        <v>43</v>
      </c>
      <c r="G167" s="117"/>
      <c r="H167" s="117" t="s">
        <v>40</v>
      </c>
      <c r="I167" s="117" t="s">
        <v>41</v>
      </c>
      <c r="J167" s="117" t="s">
        <v>42</v>
      </c>
      <c r="K167" s="117" t="s">
        <v>43</v>
      </c>
    </row>
    <row r="168" spans="1:11" x14ac:dyDescent="0.35">
      <c r="A168" s="117" t="s">
        <v>47</v>
      </c>
      <c r="B168" s="127">
        <f>Data!U51</f>
        <v>0</v>
      </c>
      <c r="C168" s="127">
        <f>Data!U104</f>
        <v>0</v>
      </c>
      <c r="D168" s="127"/>
      <c r="E168" s="127"/>
      <c r="G168" s="117" t="s">
        <v>47</v>
      </c>
      <c r="H168" s="127">
        <f>Data!U25</f>
        <v>0</v>
      </c>
      <c r="I168" s="127">
        <f>Data!U78</f>
        <v>0</v>
      </c>
      <c r="J168" s="117">
        <f>IF(Data!U130=0,NA(),Data!U130)</f>
        <v>0.13200000000000001</v>
      </c>
      <c r="K168" s="117" t="e">
        <f>IF(Data!U183=0,NA(),Data!U183)</f>
        <v>#N/A</v>
      </c>
    </row>
    <row r="169" spans="1:11" x14ac:dyDescent="0.35">
      <c r="A169" s="117" t="s">
        <v>82</v>
      </c>
      <c r="B169" s="127">
        <f>Data!V51</f>
        <v>0</v>
      </c>
      <c r="C169" s="127">
        <f>Data!V104</f>
        <v>0</v>
      </c>
      <c r="D169" s="127"/>
      <c r="E169" s="127"/>
      <c r="G169" s="117" t="s">
        <v>82</v>
      </c>
      <c r="H169" s="127">
        <f>Data!V25</f>
        <v>0</v>
      </c>
      <c r="I169" s="127">
        <f>Data!V78</f>
        <v>0</v>
      </c>
      <c r="J169" s="117" t="str">
        <f>IF(Data!V130=0,NA(),Data!V130)</f>
        <v>na</v>
      </c>
      <c r="K169" s="117" t="e">
        <f>IF(Data!V183=0,NA(),Data!V183)</f>
        <v>#N/A</v>
      </c>
    </row>
  </sheetData>
  <mergeCells count="8">
    <mergeCell ref="B100:C100"/>
    <mergeCell ref="D100:E100"/>
    <mergeCell ref="F100:G100"/>
    <mergeCell ref="H100:I100"/>
    <mergeCell ref="B122:C122"/>
    <mergeCell ref="D122:E122"/>
    <mergeCell ref="F122:G122"/>
    <mergeCell ref="H122:I12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K24"/>
  <sheetViews>
    <sheetView workbookViewId="0">
      <selection activeCell="H23" sqref="H23"/>
    </sheetView>
  </sheetViews>
  <sheetFormatPr defaultRowHeight="14.5" x14ac:dyDescent="0.35"/>
  <sheetData>
    <row r="2" spans="1:11" s="196" customFormat="1" ht="23.5" x14ac:dyDescent="0.55000000000000004">
      <c r="A2" s="196" t="s">
        <v>217</v>
      </c>
    </row>
    <row r="4" spans="1:11" x14ac:dyDescent="0.35">
      <c r="A4" s="116" t="s">
        <v>50</v>
      </c>
      <c r="B4" s="117"/>
      <c r="C4" s="117"/>
      <c r="D4" s="117"/>
      <c r="E4" s="117"/>
      <c r="G4" s="116" t="s">
        <v>140</v>
      </c>
      <c r="H4" s="117"/>
      <c r="I4" s="117"/>
      <c r="J4" s="117"/>
      <c r="K4" s="117"/>
    </row>
    <row r="5" spans="1:11" x14ac:dyDescent="0.35">
      <c r="A5" s="117"/>
      <c r="B5" s="117" t="s">
        <v>40</v>
      </c>
      <c r="C5" s="117" t="s">
        <v>41</v>
      </c>
      <c r="D5" s="117" t="s">
        <v>42</v>
      </c>
      <c r="E5" s="117" t="s">
        <v>43</v>
      </c>
      <c r="G5" s="117"/>
      <c r="H5" s="117" t="s">
        <v>40</v>
      </c>
      <c r="I5" s="117" t="s">
        <v>41</v>
      </c>
      <c r="J5" s="117" t="s">
        <v>42</v>
      </c>
      <c r="K5" s="117" t="s">
        <v>43</v>
      </c>
    </row>
    <row r="6" spans="1:11" x14ac:dyDescent="0.35">
      <c r="A6" s="117" t="s">
        <v>47</v>
      </c>
      <c r="B6" s="117">
        <f>Data!G51</f>
        <v>0</v>
      </c>
      <c r="C6" s="118">
        <f>Data!G104</f>
        <v>0</v>
      </c>
      <c r="D6" s="117">
        <f>Data!G156</f>
        <v>60</v>
      </c>
      <c r="E6" s="117">
        <f>Data!G209</f>
        <v>0</v>
      </c>
      <c r="G6" s="117" t="s">
        <v>47</v>
      </c>
      <c r="H6" s="118">
        <f>Data!G25</f>
        <v>0</v>
      </c>
      <c r="I6" s="118">
        <f>Data!G78</f>
        <v>0</v>
      </c>
      <c r="J6" s="118">
        <f>Data!G130</f>
        <v>18</v>
      </c>
      <c r="K6" s="118">
        <f>Data!G183</f>
        <v>0</v>
      </c>
    </row>
    <row r="7" spans="1:11" x14ac:dyDescent="0.35">
      <c r="A7" s="117" t="s">
        <v>82</v>
      </c>
      <c r="B7" s="117">
        <f>Data!H51</f>
        <v>0</v>
      </c>
      <c r="C7" s="118">
        <f>Data!H104</f>
        <v>0</v>
      </c>
      <c r="D7" s="117">
        <f>Data!H156</f>
        <v>0</v>
      </c>
      <c r="E7" s="117">
        <f>Data!H209</f>
        <v>0</v>
      </c>
      <c r="G7" s="117" t="s">
        <v>82</v>
      </c>
      <c r="H7" s="118">
        <f>Data!H25</f>
        <v>0</v>
      </c>
      <c r="I7" s="118">
        <f>Data!H78</f>
        <v>0</v>
      </c>
      <c r="J7" s="118" t="str">
        <f>Data!H130</f>
        <v>na</v>
      </c>
      <c r="K7" s="118">
        <f>Data!I183</f>
        <v>0</v>
      </c>
    </row>
    <row r="9" spans="1:11" x14ac:dyDescent="0.35">
      <c r="A9" s="117" t="s">
        <v>167</v>
      </c>
      <c r="G9" s="117" t="s">
        <v>190</v>
      </c>
      <c r="H9" s="51"/>
      <c r="I9" s="51"/>
      <c r="J9" s="51"/>
      <c r="K9" s="51"/>
    </row>
    <row r="10" spans="1:11" x14ac:dyDescent="0.35">
      <c r="A10" s="117"/>
      <c r="B10" s="117" t="s">
        <v>40</v>
      </c>
      <c r="C10" s="117" t="s">
        <v>41</v>
      </c>
      <c r="D10" s="117" t="s">
        <v>42</v>
      </c>
      <c r="E10" s="117" t="s">
        <v>43</v>
      </c>
      <c r="G10" s="117"/>
      <c r="H10" s="117" t="s">
        <v>40</v>
      </c>
      <c r="I10" s="117" t="s">
        <v>41</v>
      </c>
      <c r="J10" s="117" t="s">
        <v>42</v>
      </c>
      <c r="K10" s="117" t="s">
        <v>43</v>
      </c>
    </row>
    <row r="11" spans="1:11" x14ac:dyDescent="0.35">
      <c r="A11" s="117" t="s">
        <v>104</v>
      </c>
      <c r="B11" s="117">
        <f>Data!J51</f>
        <v>0</v>
      </c>
      <c r="C11" s="118">
        <f>Data!J104</f>
        <v>0</v>
      </c>
      <c r="D11" s="118">
        <f>Data!J130</f>
        <v>264</v>
      </c>
      <c r="E11" s="117">
        <f>Data!J209</f>
        <v>0</v>
      </c>
      <c r="G11" s="117" t="s">
        <v>104</v>
      </c>
      <c r="H11" s="118">
        <f>Data!J25</f>
        <v>0</v>
      </c>
      <c r="I11" s="118">
        <f>Data!J78</f>
        <v>0</v>
      </c>
      <c r="J11" s="118">
        <f>Data!J130</f>
        <v>264</v>
      </c>
      <c r="K11" s="118">
        <f>Data!J183</f>
        <v>0</v>
      </c>
    </row>
    <row r="12" spans="1:11" x14ac:dyDescent="0.35">
      <c r="A12" s="117" t="s">
        <v>105</v>
      </c>
      <c r="B12" s="117">
        <f>Data!K51</f>
        <v>0</v>
      </c>
      <c r="C12" s="118">
        <f>Data!K104</f>
        <v>0</v>
      </c>
      <c r="D12" s="118">
        <f>Data!K130</f>
        <v>120</v>
      </c>
      <c r="E12" s="117">
        <f>Data!K209</f>
        <v>0</v>
      </c>
      <c r="G12" s="117" t="s">
        <v>105</v>
      </c>
      <c r="H12" s="118">
        <f>Data!J26</f>
        <v>0</v>
      </c>
      <c r="I12" s="118">
        <f>Data!K78</f>
        <v>0</v>
      </c>
      <c r="J12" s="118">
        <f>Data!K130</f>
        <v>120</v>
      </c>
      <c r="K12" s="118">
        <f>Data!K183</f>
        <v>0</v>
      </c>
    </row>
    <row r="13" spans="1:11" x14ac:dyDescent="0.35">
      <c r="A13" s="117" t="s">
        <v>106</v>
      </c>
      <c r="B13" s="117">
        <f>Data!L51</f>
        <v>0</v>
      </c>
      <c r="C13" s="118">
        <f>Data!L104</f>
        <v>0</v>
      </c>
      <c r="D13" s="118">
        <f>Data!L130</f>
        <v>0</v>
      </c>
      <c r="E13" s="117">
        <f>Data!L209</f>
        <v>0</v>
      </c>
      <c r="G13" s="117" t="s">
        <v>106</v>
      </c>
      <c r="H13" s="118">
        <f>Data!J27</f>
        <v>0</v>
      </c>
      <c r="I13" s="118">
        <f>Data!L78</f>
        <v>0</v>
      </c>
      <c r="J13" s="118">
        <f>Data!L130</f>
        <v>0</v>
      </c>
      <c r="K13" s="118">
        <f>Data!L183</f>
        <v>0</v>
      </c>
    </row>
    <row r="15" spans="1:11" x14ac:dyDescent="0.35">
      <c r="A15" s="117" t="s">
        <v>168</v>
      </c>
      <c r="B15" s="51"/>
      <c r="C15" s="51"/>
      <c r="D15" s="51"/>
      <c r="E15" s="51"/>
      <c r="G15" s="117" t="s">
        <v>191</v>
      </c>
      <c r="H15" s="51"/>
      <c r="I15" s="51"/>
      <c r="J15" s="51"/>
      <c r="K15" s="51"/>
    </row>
    <row r="16" spans="1:11" x14ac:dyDescent="0.35">
      <c r="A16" s="117"/>
      <c r="B16" s="117" t="s">
        <v>40</v>
      </c>
      <c r="C16" s="117" t="s">
        <v>41</v>
      </c>
      <c r="D16" s="117" t="s">
        <v>42</v>
      </c>
      <c r="E16" s="117" t="s">
        <v>43</v>
      </c>
      <c r="G16" s="117"/>
      <c r="H16" s="117" t="s">
        <v>40</v>
      </c>
      <c r="I16" s="117" t="s">
        <v>41</v>
      </c>
      <c r="J16" s="117" t="s">
        <v>42</v>
      </c>
      <c r="K16" s="117" t="s">
        <v>43</v>
      </c>
    </row>
    <row r="17" spans="1:11" x14ac:dyDescent="0.35">
      <c r="A17" s="117" t="s">
        <v>104</v>
      </c>
      <c r="B17" s="117">
        <f>Data!P51</f>
        <v>0</v>
      </c>
      <c r="C17" s="117">
        <f>Data!P104</f>
        <v>0</v>
      </c>
      <c r="D17" s="117">
        <f>Data!P156</f>
        <v>0</v>
      </c>
      <c r="E17" s="117">
        <f>Data!P209</f>
        <v>0</v>
      </c>
      <c r="G17" s="117" t="s">
        <v>104</v>
      </c>
      <c r="H17" s="118">
        <f>Data!P25</f>
        <v>0</v>
      </c>
      <c r="I17" s="118">
        <f>Data!P78</f>
        <v>0</v>
      </c>
      <c r="J17" s="118" t="str">
        <f>Data!P130</f>
        <v>na</v>
      </c>
      <c r="K17" s="118">
        <f>Data!P183</f>
        <v>0</v>
      </c>
    </row>
    <row r="18" spans="1:11" x14ac:dyDescent="0.35">
      <c r="A18" s="117" t="s">
        <v>105</v>
      </c>
      <c r="B18" s="117">
        <f>Data!Q51</f>
        <v>0</v>
      </c>
      <c r="C18" s="117">
        <f>Data!Q104</f>
        <v>0</v>
      </c>
      <c r="D18" s="117">
        <f>Data!Q156</f>
        <v>0</v>
      </c>
      <c r="E18" s="117">
        <f>Data!Q209</f>
        <v>0</v>
      </c>
      <c r="G18" s="117" t="s">
        <v>105</v>
      </c>
      <c r="H18" s="118">
        <f>Data!Q25</f>
        <v>0</v>
      </c>
      <c r="I18" s="118">
        <f>Data!Q78</f>
        <v>0</v>
      </c>
      <c r="J18" s="118" t="str">
        <f>Data!Q130</f>
        <v>na</v>
      </c>
      <c r="K18" s="118">
        <f>Data!Q183</f>
        <v>0</v>
      </c>
    </row>
    <row r="19" spans="1:11" x14ac:dyDescent="0.35">
      <c r="A19" s="117" t="s">
        <v>106</v>
      </c>
      <c r="B19" s="117">
        <f>Data!R51</f>
        <v>0</v>
      </c>
      <c r="C19" s="117">
        <f>Data!R104</f>
        <v>0</v>
      </c>
      <c r="D19" s="117">
        <f>Data!R156</f>
        <v>0</v>
      </c>
      <c r="E19" s="117">
        <f>Data!R209</f>
        <v>0</v>
      </c>
      <c r="G19" s="117" t="s">
        <v>106</v>
      </c>
      <c r="H19" s="118">
        <f>Data!R25</f>
        <v>0</v>
      </c>
      <c r="I19" s="118">
        <f>Data!R78</f>
        <v>0</v>
      </c>
      <c r="J19" s="118" t="str">
        <f>Data!R130</f>
        <v>na</v>
      </c>
      <c r="K19" s="118">
        <f>Data!R183</f>
        <v>0</v>
      </c>
    </row>
    <row r="20" spans="1:11" s="64" customFormat="1" x14ac:dyDescent="0.35"/>
    <row r="21" spans="1:11" x14ac:dyDescent="0.35">
      <c r="A21" s="117" t="s">
        <v>169</v>
      </c>
      <c r="G21" s="117" t="s">
        <v>192</v>
      </c>
      <c r="H21" s="51"/>
      <c r="I21" s="51"/>
      <c r="J21" s="51"/>
      <c r="K21" s="51"/>
    </row>
    <row r="22" spans="1:11" x14ac:dyDescent="0.35">
      <c r="A22" s="117"/>
      <c r="B22" s="117" t="s">
        <v>40</v>
      </c>
      <c r="C22" s="117" t="s">
        <v>41</v>
      </c>
      <c r="D22" s="117" t="s">
        <v>42</v>
      </c>
      <c r="E22" s="117" t="s">
        <v>43</v>
      </c>
      <c r="G22" s="117"/>
      <c r="H22" s="117" t="s">
        <v>40</v>
      </c>
      <c r="I22" s="117" t="s">
        <v>41</v>
      </c>
      <c r="J22" s="117" t="s">
        <v>42</v>
      </c>
      <c r="K22" s="117" t="s">
        <v>43</v>
      </c>
    </row>
    <row r="23" spans="1:11" x14ac:dyDescent="0.35">
      <c r="A23" s="117" t="s">
        <v>47</v>
      </c>
      <c r="B23" s="127">
        <f>Data!U25</f>
        <v>0</v>
      </c>
      <c r="C23" s="127">
        <f>Data!V104</f>
        <v>0</v>
      </c>
      <c r="D23" s="127">
        <f>Data!U156</f>
        <v>7.6999999999999999E-2</v>
      </c>
      <c r="E23" s="127">
        <f>Data!U209</f>
        <v>0</v>
      </c>
      <c r="G23" s="117" t="s">
        <v>47</v>
      </c>
      <c r="H23" s="117" t="e">
        <f>IF(Data!U25=0,NA(),Data!U25)</f>
        <v>#N/A</v>
      </c>
      <c r="I23" s="117" t="e">
        <f>IF(Data!U78=0,NA(),Data!U78)</f>
        <v>#N/A</v>
      </c>
      <c r="J23" s="117">
        <f>IF(Data!U130=0,NA(),Data!U130)</f>
        <v>0.13200000000000001</v>
      </c>
      <c r="K23" s="117" t="e">
        <f>IF(Data!U183=0,NA(),Data!U183)</f>
        <v>#N/A</v>
      </c>
    </row>
    <row r="24" spans="1:11" x14ac:dyDescent="0.35">
      <c r="A24" s="117" t="s">
        <v>82</v>
      </c>
      <c r="B24" s="127">
        <f>Data!V25</f>
        <v>0</v>
      </c>
      <c r="C24" s="127">
        <f>Data!U105</f>
        <v>0</v>
      </c>
      <c r="D24" s="127">
        <f>Data!V156</f>
        <v>0</v>
      </c>
      <c r="E24" s="127">
        <f>Data!V209</f>
        <v>0</v>
      </c>
      <c r="G24" s="117" t="s">
        <v>82</v>
      </c>
      <c r="H24" s="117" t="e">
        <f>IF(Data!V25=0,NA(),Data!V25)</f>
        <v>#N/A</v>
      </c>
      <c r="I24" s="117" t="e">
        <f>IF(Data!V78=0,NA(),Data!V78)</f>
        <v>#N/A</v>
      </c>
      <c r="J24" s="117" t="str">
        <f>IF(Data!V130=0,NA(),Data!V130)</f>
        <v>na</v>
      </c>
      <c r="K24" s="117" t="e">
        <f>IF(Data!V183=0,NA(),Data!V183)</f>
        <v>#N/A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K41"/>
  <sheetViews>
    <sheetView workbookViewId="0">
      <selection activeCell="G45" sqref="G45"/>
    </sheetView>
  </sheetViews>
  <sheetFormatPr defaultRowHeight="14.5" x14ac:dyDescent="0.35"/>
  <cols>
    <col min="2" max="2" width="21.7265625" customWidth="1"/>
    <col min="7" max="7" width="16.81640625" customWidth="1"/>
    <col min="11" max="11" width="16.1796875" customWidth="1"/>
  </cols>
  <sheetData>
    <row r="1" spans="1:11" x14ac:dyDescent="0.35">
      <c r="A1">
        <v>1</v>
      </c>
      <c r="B1" s="85" t="s">
        <v>130</v>
      </c>
      <c r="C1" s="51" t="s">
        <v>85</v>
      </c>
      <c r="G1" s="52" t="s">
        <v>189</v>
      </c>
      <c r="K1" s="228" t="s">
        <v>122</v>
      </c>
    </row>
    <row r="2" spans="1:11" x14ac:dyDescent="0.35">
      <c r="A2">
        <v>2</v>
      </c>
      <c r="B2" s="85" t="s">
        <v>136</v>
      </c>
      <c r="C2" s="51" t="s">
        <v>85</v>
      </c>
      <c r="G2" t="s">
        <v>49</v>
      </c>
      <c r="H2" t="s">
        <v>119</v>
      </c>
      <c r="K2" s="229">
        <v>124</v>
      </c>
    </row>
    <row r="3" spans="1:11" x14ac:dyDescent="0.35">
      <c r="A3" s="51">
        <v>3</v>
      </c>
      <c r="B3" s="85" t="s">
        <v>134</v>
      </c>
      <c r="C3" s="51" t="s">
        <v>85</v>
      </c>
      <c r="G3" t="s">
        <v>50</v>
      </c>
      <c r="H3" t="s">
        <v>118</v>
      </c>
      <c r="K3" s="229">
        <v>40</v>
      </c>
    </row>
    <row r="4" spans="1:11" x14ac:dyDescent="0.35">
      <c r="A4" s="51">
        <v>4</v>
      </c>
      <c r="B4" s="85" t="s">
        <v>132</v>
      </c>
      <c r="C4" t="s">
        <v>85</v>
      </c>
      <c r="H4" t="s">
        <v>120</v>
      </c>
      <c r="K4" s="230">
        <v>85</v>
      </c>
    </row>
    <row r="5" spans="1:11" s="51" customFormat="1" x14ac:dyDescent="0.35">
      <c r="A5" s="51">
        <v>5</v>
      </c>
      <c r="B5" s="85" t="s">
        <v>147</v>
      </c>
      <c r="C5" s="51" t="s">
        <v>85</v>
      </c>
      <c r="H5" s="51" t="s">
        <v>121</v>
      </c>
    </row>
    <row r="6" spans="1:11" s="51" customFormat="1" x14ac:dyDescent="0.35">
      <c r="A6" s="51">
        <v>6</v>
      </c>
      <c r="B6" s="85" t="s">
        <v>135</v>
      </c>
      <c r="C6" s="51" t="s">
        <v>85</v>
      </c>
    </row>
    <row r="7" spans="1:11" s="51" customFormat="1" x14ac:dyDescent="0.35">
      <c r="A7" s="51">
        <v>7</v>
      </c>
      <c r="B7" s="85" t="s">
        <v>142</v>
      </c>
      <c r="C7" s="51" t="s">
        <v>85</v>
      </c>
    </row>
    <row r="8" spans="1:11" s="51" customFormat="1" x14ac:dyDescent="0.35">
      <c r="A8" s="51">
        <v>8</v>
      </c>
      <c r="B8" s="85" t="s">
        <v>148</v>
      </c>
      <c r="C8" s="51" t="s">
        <v>85</v>
      </c>
    </row>
    <row r="9" spans="1:11" s="51" customFormat="1" x14ac:dyDescent="0.35">
      <c r="A9" s="51">
        <v>9</v>
      </c>
      <c r="B9" s="85" t="s">
        <v>149</v>
      </c>
      <c r="C9" s="51" t="s">
        <v>85</v>
      </c>
    </row>
    <row r="10" spans="1:11" s="51" customFormat="1" x14ac:dyDescent="0.35">
      <c r="A10" s="51">
        <v>10</v>
      </c>
      <c r="B10" s="85" t="s">
        <v>131</v>
      </c>
      <c r="C10" s="51" t="s">
        <v>85</v>
      </c>
    </row>
    <row r="11" spans="1:11" s="51" customFormat="1" x14ac:dyDescent="0.35">
      <c r="A11" s="51">
        <v>11</v>
      </c>
      <c r="B11" s="85" t="s">
        <v>150</v>
      </c>
      <c r="C11" s="51" t="s">
        <v>85</v>
      </c>
    </row>
    <row r="12" spans="1:11" s="51" customFormat="1" x14ac:dyDescent="0.35">
      <c r="A12" s="51">
        <v>12</v>
      </c>
      <c r="B12" s="85" t="s">
        <v>145</v>
      </c>
      <c r="C12" s="51" t="s">
        <v>85</v>
      </c>
    </row>
    <row r="13" spans="1:11" s="51" customFormat="1" x14ac:dyDescent="0.35">
      <c r="A13" s="51">
        <v>13</v>
      </c>
      <c r="B13" s="85" t="s">
        <v>141</v>
      </c>
      <c r="C13" s="51" t="s">
        <v>85</v>
      </c>
    </row>
    <row r="14" spans="1:11" s="51" customFormat="1" x14ac:dyDescent="0.35">
      <c r="A14" s="51">
        <v>14</v>
      </c>
      <c r="B14" s="85" t="s">
        <v>151</v>
      </c>
      <c r="C14" s="51" t="s">
        <v>85</v>
      </c>
    </row>
    <row r="15" spans="1:11" s="51" customFormat="1" x14ac:dyDescent="0.35">
      <c r="A15" s="51">
        <v>15</v>
      </c>
      <c r="B15" s="85" t="s">
        <v>137</v>
      </c>
      <c r="C15" s="51" t="s">
        <v>85</v>
      </c>
    </row>
    <row r="16" spans="1:11" s="51" customFormat="1" x14ac:dyDescent="0.35">
      <c r="A16" s="51">
        <v>16</v>
      </c>
      <c r="B16" s="85" t="s">
        <v>138</v>
      </c>
      <c r="C16" s="51" t="s">
        <v>85</v>
      </c>
    </row>
    <row r="17" spans="1:3" s="51" customFormat="1" x14ac:dyDescent="0.35">
      <c r="A17" s="51">
        <v>17</v>
      </c>
      <c r="B17" s="85" t="s">
        <v>152</v>
      </c>
      <c r="C17" s="51" t="s">
        <v>85</v>
      </c>
    </row>
    <row r="18" spans="1:3" s="51" customFormat="1" x14ac:dyDescent="0.35">
      <c r="A18" s="51">
        <v>18</v>
      </c>
      <c r="B18" s="85" t="s">
        <v>153</v>
      </c>
      <c r="C18" s="51" t="s">
        <v>85</v>
      </c>
    </row>
    <row r="19" spans="1:3" x14ac:dyDescent="0.35">
      <c r="B19" s="8">
        <v>1</v>
      </c>
    </row>
    <row r="22" spans="1:3" x14ac:dyDescent="0.35">
      <c r="A22" s="51">
        <v>1</v>
      </c>
      <c r="B22" s="85" t="s">
        <v>154</v>
      </c>
      <c r="C22" s="51" t="s">
        <v>88</v>
      </c>
    </row>
    <row r="23" spans="1:3" x14ac:dyDescent="0.35">
      <c r="A23" s="51">
        <v>2</v>
      </c>
      <c r="B23" s="85" t="s">
        <v>144</v>
      </c>
      <c r="C23" s="51" t="s">
        <v>88</v>
      </c>
    </row>
    <row r="24" spans="1:3" x14ac:dyDescent="0.35">
      <c r="A24" s="51">
        <v>3</v>
      </c>
      <c r="B24" s="85" t="s">
        <v>155</v>
      </c>
      <c r="C24" s="51" t="s">
        <v>88</v>
      </c>
    </row>
    <row r="25" spans="1:3" x14ac:dyDescent="0.35">
      <c r="A25" s="51">
        <v>4</v>
      </c>
      <c r="B25" s="85" t="s">
        <v>156</v>
      </c>
      <c r="C25" s="51" t="s">
        <v>88</v>
      </c>
    </row>
    <row r="26" spans="1:3" x14ac:dyDescent="0.35">
      <c r="A26" s="51">
        <v>5</v>
      </c>
      <c r="B26" s="85" t="s">
        <v>157</v>
      </c>
      <c r="C26" s="51" t="s">
        <v>88</v>
      </c>
    </row>
    <row r="27" spans="1:3" ht="15" x14ac:dyDescent="0.25">
      <c r="A27" s="51">
        <v>6</v>
      </c>
      <c r="B27" s="85" t="s">
        <v>158</v>
      </c>
      <c r="C27" s="51" t="s">
        <v>88</v>
      </c>
    </row>
    <row r="28" spans="1:3" ht="15" x14ac:dyDescent="0.25">
      <c r="A28" s="51">
        <v>7</v>
      </c>
      <c r="B28" s="85" t="s">
        <v>159</v>
      </c>
      <c r="C28" s="51" t="s">
        <v>88</v>
      </c>
    </row>
    <row r="29" spans="1:3" ht="15" x14ac:dyDescent="0.25">
      <c r="A29" s="51">
        <v>8</v>
      </c>
      <c r="B29" s="85" t="s">
        <v>133</v>
      </c>
      <c r="C29" s="51" t="s">
        <v>88</v>
      </c>
    </row>
    <row r="30" spans="1:3" ht="15" x14ac:dyDescent="0.25">
      <c r="A30" s="51">
        <v>9</v>
      </c>
      <c r="B30" s="85" t="s">
        <v>148</v>
      </c>
      <c r="C30" s="51" t="s">
        <v>88</v>
      </c>
    </row>
    <row r="31" spans="1:3" ht="15" x14ac:dyDescent="0.25">
      <c r="A31" s="51">
        <v>10</v>
      </c>
      <c r="B31" s="85" t="s">
        <v>143</v>
      </c>
      <c r="C31" s="51" t="s">
        <v>88</v>
      </c>
    </row>
    <row r="32" spans="1:3" ht="15" x14ac:dyDescent="0.25">
      <c r="A32" s="51">
        <v>11</v>
      </c>
      <c r="B32" s="85" t="s">
        <v>160</v>
      </c>
      <c r="C32" s="51" t="s">
        <v>88</v>
      </c>
    </row>
    <row r="33" spans="1:3" ht="15" x14ac:dyDescent="0.25">
      <c r="A33" s="51">
        <v>12</v>
      </c>
      <c r="B33" s="85" t="s">
        <v>150</v>
      </c>
      <c r="C33" s="51" t="s">
        <v>88</v>
      </c>
    </row>
    <row r="34" spans="1:3" ht="15" x14ac:dyDescent="0.25">
      <c r="A34" s="51">
        <v>13</v>
      </c>
      <c r="B34" s="85" t="s">
        <v>145</v>
      </c>
      <c r="C34" s="51" t="s">
        <v>88</v>
      </c>
    </row>
    <row r="35" spans="1:3" ht="15" x14ac:dyDescent="0.25">
      <c r="A35" s="51">
        <v>14</v>
      </c>
      <c r="B35" s="85" t="s">
        <v>141</v>
      </c>
      <c r="C35" s="51" t="s">
        <v>88</v>
      </c>
    </row>
    <row r="36" spans="1:3" ht="15" x14ac:dyDescent="0.25">
      <c r="A36" s="51">
        <v>15</v>
      </c>
      <c r="B36" s="85" t="s">
        <v>161</v>
      </c>
      <c r="C36" s="51" t="s">
        <v>88</v>
      </c>
    </row>
    <row r="37" spans="1:3" ht="15" x14ac:dyDescent="0.25">
      <c r="A37" s="51">
        <v>16</v>
      </c>
      <c r="B37" s="85" t="s">
        <v>137</v>
      </c>
      <c r="C37" s="51" t="s">
        <v>88</v>
      </c>
    </row>
    <row r="38" spans="1:3" ht="15" x14ac:dyDescent="0.25">
      <c r="A38" s="51">
        <v>17</v>
      </c>
      <c r="B38" s="85" t="s">
        <v>138</v>
      </c>
      <c r="C38" s="51" t="s">
        <v>88</v>
      </c>
    </row>
    <row r="39" spans="1:3" ht="15" x14ac:dyDescent="0.25">
      <c r="A39" s="51">
        <v>18</v>
      </c>
      <c r="B39" s="85" t="s">
        <v>152</v>
      </c>
      <c r="C39" s="51" t="s">
        <v>88</v>
      </c>
    </row>
    <row r="40" spans="1:3" ht="15" x14ac:dyDescent="0.25">
      <c r="A40" s="51">
        <v>19</v>
      </c>
      <c r="B40" s="85" t="s">
        <v>139</v>
      </c>
      <c r="C40" s="51" t="s">
        <v>88</v>
      </c>
    </row>
    <row r="41" spans="1:3" ht="15" x14ac:dyDescent="0.25">
      <c r="B41" s="8">
        <v>1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3</xdr:col>
                    <xdr:colOff>12700</xdr:colOff>
                    <xdr:row>7</xdr:row>
                    <xdr:rowOff>38100</xdr:rowOff>
                  </from>
                  <to>
                    <xdr:col>5</xdr:col>
                    <xdr:colOff>533400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5</xdr:col>
                    <xdr:colOff>0</xdr:colOff>
                    <xdr:row>24</xdr:row>
                    <xdr:rowOff>12700</xdr:rowOff>
                  </from>
                  <to>
                    <xdr:col>6</xdr:col>
                    <xdr:colOff>1136650</xdr:colOff>
                    <xdr:row>25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8"/>
  <sheetViews>
    <sheetView workbookViewId="0">
      <selection activeCell="J45" sqref="J45"/>
    </sheetView>
  </sheetViews>
  <sheetFormatPr defaultColWidth="13.26953125" defaultRowHeight="14.5" x14ac:dyDescent="0.35"/>
  <cols>
    <col min="1" max="2" width="13.26953125" style="2"/>
    <col min="3" max="3" width="52.26953125" style="2" customWidth="1"/>
    <col min="4" max="24" width="13.26953125" style="2"/>
    <col min="25" max="27" width="40.81640625" style="2" customWidth="1"/>
    <col min="28" max="16384" width="13.26953125" style="2"/>
  </cols>
  <sheetData>
    <row r="1" spans="2:27" s="130" customFormat="1" ht="122.5" customHeight="1" x14ac:dyDescent="0.35">
      <c r="B1" s="443" t="s">
        <v>0</v>
      </c>
      <c r="C1" s="443" t="s">
        <v>1</v>
      </c>
      <c r="D1" s="443" t="s">
        <v>2</v>
      </c>
      <c r="E1" s="443"/>
      <c r="F1" s="443" t="s">
        <v>5</v>
      </c>
      <c r="G1" s="443"/>
      <c r="H1" s="443" t="s">
        <v>6</v>
      </c>
      <c r="I1" s="443"/>
      <c r="J1" s="443" t="s">
        <v>7</v>
      </c>
      <c r="K1" s="443"/>
      <c r="L1" s="443"/>
      <c r="M1" s="443" t="s">
        <v>11</v>
      </c>
      <c r="N1" s="443"/>
      <c r="O1" s="443"/>
      <c r="P1" s="443" t="s">
        <v>12</v>
      </c>
      <c r="Q1" s="443"/>
      <c r="R1" s="443"/>
      <c r="S1" s="443" t="s">
        <v>13</v>
      </c>
      <c r="T1" s="443"/>
      <c r="U1" s="443"/>
      <c r="V1" s="443" t="s">
        <v>14</v>
      </c>
      <c r="W1" s="443"/>
      <c r="X1" s="443"/>
      <c r="Y1" s="130" t="s">
        <v>15</v>
      </c>
      <c r="Z1" s="130" t="s">
        <v>16</v>
      </c>
      <c r="AA1" s="130" t="s">
        <v>17</v>
      </c>
    </row>
    <row r="2" spans="2:27" s="130" customFormat="1" ht="31.15" customHeight="1" x14ac:dyDescent="0.35">
      <c r="B2" s="443"/>
      <c r="C2" s="443"/>
      <c r="D2" s="130" t="s">
        <v>3</v>
      </c>
      <c r="E2" s="130" t="s">
        <v>4</v>
      </c>
      <c r="F2" s="130" t="s">
        <v>3</v>
      </c>
      <c r="G2" s="130" t="s">
        <v>4</v>
      </c>
      <c r="H2" s="130" t="s">
        <v>3</v>
      </c>
      <c r="I2" s="130" t="s">
        <v>3</v>
      </c>
      <c r="J2" s="130" t="s">
        <v>8</v>
      </c>
      <c r="K2" s="130" t="s">
        <v>9</v>
      </c>
      <c r="L2" s="130" t="s">
        <v>10</v>
      </c>
      <c r="M2" s="130" t="s">
        <v>8</v>
      </c>
      <c r="N2" s="130" t="s">
        <v>9</v>
      </c>
      <c r="O2" s="130" t="s">
        <v>10</v>
      </c>
      <c r="P2" s="130" t="s">
        <v>8</v>
      </c>
      <c r="Q2" s="130" t="s">
        <v>9</v>
      </c>
      <c r="R2" s="130" t="s">
        <v>10</v>
      </c>
      <c r="S2" s="130" t="s">
        <v>8</v>
      </c>
      <c r="T2" s="130" t="s">
        <v>9</v>
      </c>
      <c r="U2" s="130" t="s">
        <v>10</v>
      </c>
      <c r="V2" s="130" t="s">
        <v>8</v>
      </c>
      <c r="W2" s="130" t="s">
        <v>9</v>
      </c>
      <c r="X2" s="130" t="s">
        <v>10</v>
      </c>
    </row>
    <row r="3" spans="2:27" x14ac:dyDescent="0.35">
      <c r="C3" s="6" t="s">
        <v>37</v>
      </c>
      <c r="D3" s="2">
        <v>5</v>
      </c>
      <c r="E3" s="2">
        <v>4</v>
      </c>
      <c r="F3" s="2">
        <v>5</v>
      </c>
      <c r="G3" s="2">
        <v>5</v>
      </c>
      <c r="H3" s="2">
        <v>3</v>
      </c>
      <c r="I3" s="2">
        <v>5</v>
      </c>
      <c r="J3" s="2">
        <v>4</v>
      </c>
      <c r="K3" s="2">
        <v>5</v>
      </c>
      <c r="L3" s="2">
        <v>5</v>
      </c>
      <c r="M3" s="2">
        <v>3</v>
      </c>
      <c r="N3" s="2">
        <v>5</v>
      </c>
      <c r="O3" s="2">
        <v>4</v>
      </c>
      <c r="P3" s="2">
        <v>5</v>
      </c>
      <c r="Q3" s="2">
        <v>5</v>
      </c>
      <c r="R3" s="2">
        <v>3</v>
      </c>
      <c r="S3" s="2">
        <v>5</v>
      </c>
      <c r="T3" s="2">
        <v>4</v>
      </c>
      <c r="U3" s="2">
        <v>5</v>
      </c>
      <c r="V3" s="2">
        <v>5</v>
      </c>
      <c r="W3" s="2">
        <v>3</v>
      </c>
      <c r="X3" s="2">
        <v>5</v>
      </c>
    </row>
    <row r="4" spans="2:27" x14ac:dyDescent="0.35">
      <c r="C4" s="6" t="s">
        <v>23</v>
      </c>
      <c r="D4" s="2">
        <v>7</v>
      </c>
      <c r="E4" s="2">
        <v>7</v>
      </c>
      <c r="F4" s="2">
        <v>7</v>
      </c>
      <c r="G4" s="2">
        <v>7</v>
      </c>
      <c r="H4" s="2">
        <v>4</v>
      </c>
      <c r="I4" s="2">
        <v>7</v>
      </c>
      <c r="J4" s="2">
        <v>7</v>
      </c>
      <c r="K4" s="2">
        <v>7</v>
      </c>
      <c r="L4" s="2">
        <v>7</v>
      </c>
      <c r="M4" s="2">
        <v>4</v>
      </c>
      <c r="N4" s="2">
        <v>7</v>
      </c>
      <c r="O4" s="2">
        <v>7</v>
      </c>
      <c r="P4" s="2">
        <v>7</v>
      </c>
      <c r="Q4" s="2">
        <v>7</v>
      </c>
      <c r="R4" s="2">
        <v>4</v>
      </c>
      <c r="S4" s="2">
        <v>7</v>
      </c>
      <c r="T4" s="2">
        <v>7</v>
      </c>
      <c r="U4" s="2">
        <v>7</v>
      </c>
      <c r="V4" s="2">
        <v>7</v>
      </c>
      <c r="W4" s="2">
        <v>4</v>
      </c>
      <c r="X4" s="2">
        <v>4</v>
      </c>
    </row>
    <row r="5" spans="2:27" x14ac:dyDescent="0.35">
      <c r="C5" s="6" t="s">
        <v>24</v>
      </c>
      <c r="D5" s="2">
        <v>5</v>
      </c>
      <c r="E5" s="2">
        <v>8</v>
      </c>
      <c r="F5" s="2">
        <v>5</v>
      </c>
      <c r="G5" s="2">
        <v>5</v>
      </c>
      <c r="H5" s="2">
        <v>5</v>
      </c>
      <c r="I5" s="2">
        <v>5</v>
      </c>
      <c r="J5" s="2">
        <v>8</v>
      </c>
      <c r="K5" s="2">
        <v>5</v>
      </c>
      <c r="L5" s="2">
        <v>5</v>
      </c>
      <c r="M5" s="2">
        <v>5</v>
      </c>
      <c r="N5" s="2">
        <v>5</v>
      </c>
      <c r="O5" s="2">
        <v>8</v>
      </c>
      <c r="P5" s="2">
        <v>5</v>
      </c>
      <c r="Q5" s="2">
        <v>5</v>
      </c>
      <c r="R5" s="2">
        <v>5</v>
      </c>
      <c r="S5" s="2">
        <v>5</v>
      </c>
      <c r="T5" s="2">
        <v>8</v>
      </c>
      <c r="U5" s="2">
        <v>5</v>
      </c>
      <c r="V5" s="2">
        <v>5</v>
      </c>
      <c r="W5" s="2">
        <v>5</v>
      </c>
      <c r="X5" s="2">
        <v>7</v>
      </c>
    </row>
    <row r="6" spans="2:27" x14ac:dyDescent="0.35">
      <c r="C6" s="6" t="s">
        <v>25</v>
      </c>
      <c r="D6" s="2">
        <v>7</v>
      </c>
      <c r="E6" s="2">
        <v>9</v>
      </c>
      <c r="F6" s="2">
        <v>7</v>
      </c>
      <c r="G6" s="2">
        <v>7</v>
      </c>
      <c r="H6" s="2">
        <v>8</v>
      </c>
      <c r="I6" s="2">
        <v>7</v>
      </c>
      <c r="J6" s="2">
        <v>9</v>
      </c>
      <c r="K6" s="2">
        <v>7</v>
      </c>
      <c r="L6" s="2">
        <v>7</v>
      </c>
      <c r="M6" s="2">
        <v>8</v>
      </c>
      <c r="N6" s="2">
        <v>7</v>
      </c>
      <c r="O6" s="2">
        <v>9</v>
      </c>
      <c r="P6" s="2">
        <v>7</v>
      </c>
      <c r="Q6" s="2">
        <v>7</v>
      </c>
      <c r="R6" s="2">
        <v>8</v>
      </c>
      <c r="S6" s="2">
        <v>7</v>
      </c>
      <c r="T6" s="2">
        <v>9</v>
      </c>
      <c r="U6" s="2">
        <v>7</v>
      </c>
      <c r="V6" s="2">
        <v>7</v>
      </c>
      <c r="W6" s="2">
        <v>8</v>
      </c>
      <c r="X6" s="2">
        <v>9</v>
      </c>
    </row>
    <row r="7" spans="2:27" x14ac:dyDescent="0.35">
      <c r="C7" s="6" t="s">
        <v>26</v>
      </c>
      <c r="D7" s="2">
        <v>3</v>
      </c>
      <c r="E7" s="2">
        <v>0</v>
      </c>
      <c r="F7" s="2">
        <v>3</v>
      </c>
      <c r="G7" s="2">
        <v>3</v>
      </c>
      <c r="H7" s="2">
        <v>3</v>
      </c>
      <c r="I7" s="2">
        <v>3</v>
      </c>
      <c r="J7" s="2">
        <v>0</v>
      </c>
      <c r="K7" s="2">
        <v>3</v>
      </c>
      <c r="L7" s="2">
        <v>3</v>
      </c>
      <c r="M7" s="2">
        <v>3</v>
      </c>
      <c r="N7" s="2">
        <v>3</v>
      </c>
      <c r="O7" s="2">
        <v>0</v>
      </c>
      <c r="P7" s="2">
        <v>3</v>
      </c>
      <c r="Q7" s="2">
        <v>3</v>
      </c>
      <c r="R7" s="2">
        <v>3</v>
      </c>
      <c r="S7" s="2">
        <v>3</v>
      </c>
      <c r="T7" s="2">
        <v>0</v>
      </c>
      <c r="U7" s="2">
        <v>3</v>
      </c>
      <c r="V7" s="2">
        <v>3</v>
      </c>
      <c r="W7" s="2">
        <v>3</v>
      </c>
      <c r="X7" s="2">
        <v>2</v>
      </c>
    </row>
    <row r="8" spans="2:27" x14ac:dyDescent="0.35">
      <c r="C8" s="6" t="s">
        <v>27</v>
      </c>
      <c r="D8" s="2">
        <v>4</v>
      </c>
      <c r="E8" s="2">
        <v>6</v>
      </c>
      <c r="F8" s="2">
        <v>4</v>
      </c>
      <c r="G8" s="2">
        <v>4</v>
      </c>
      <c r="H8" s="2">
        <v>6</v>
      </c>
      <c r="I8" s="2">
        <v>4</v>
      </c>
      <c r="J8" s="2">
        <v>6</v>
      </c>
      <c r="K8" s="2">
        <v>4</v>
      </c>
      <c r="L8" s="2">
        <v>4</v>
      </c>
      <c r="M8" s="2">
        <v>6</v>
      </c>
      <c r="N8" s="2">
        <v>4</v>
      </c>
      <c r="O8" s="2">
        <v>6</v>
      </c>
      <c r="P8" s="2">
        <v>4</v>
      </c>
      <c r="Q8" s="2">
        <v>4</v>
      </c>
      <c r="R8" s="2">
        <v>6</v>
      </c>
      <c r="S8" s="2">
        <v>4</v>
      </c>
      <c r="T8" s="2">
        <v>6</v>
      </c>
      <c r="U8" s="2">
        <v>4</v>
      </c>
      <c r="V8" s="2">
        <v>4</v>
      </c>
      <c r="W8" s="2">
        <v>6</v>
      </c>
      <c r="X8" s="2">
        <v>4</v>
      </c>
    </row>
    <row r="9" spans="2:27" x14ac:dyDescent="0.35">
      <c r="C9" s="6" t="s">
        <v>28</v>
      </c>
      <c r="D9" s="2">
        <v>5</v>
      </c>
      <c r="E9" s="2">
        <v>6</v>
      </c>
      <c r="F9" s="2">
        <v>5</v>
      </c>
      <c r="G9" s="2">
        <v>5</v>
      </c>
      <c r="H9" s="2">
        <v>7</v>
      </c>
      <c r="I9" s="2">
        <v>5</v>
      </c>
      <c r="J9" s="2">
        <v>6</v>
      </c>
      <c r="K9" s="2">
        <v>5</v>
      </c>
      <c r="L9" s="2">
        <v>5</v>
      </c>
      <c r="M9" s="2">
        <v>7</v>
      </c>
      <c r="N9" s="2">
        <v>5</v>
      </c>
      <c r="O9" s="2">
        <v>6</v>
      </c>
      <c r="P9" s="2">
        <v>5</v>
      </c>
      <c r="Q9" s="2">
        <v>5</v>
      </c>
      <c r="R9" s="2">
        <v>7</v>
      </c>
      <c r="S9" s="2">
        <v>5</v>
      </c>
      <c r="T9" s="2">
        <v>6</v>
      </c>
      <c r="U9" s="2">
        <v>5</v>
      </c>
      <c r="V9" s="2">
        <v>5</v>
      </c>
      <c r="W9" s="2">
        <v>7</v>
      </c>
      <c r="X9" s="2">
        <v>7</v>
      </c>
    </row>
    <row r="10" spans="2:27" x14ac:dyDescent="0.35">
      <c r="C10" s="6" t="s">
        <v>29</v>
      </c>
      <c r="D10" s="2">
        <v>6</v>
      </c>
      <c r="E10" s="2">
        <v>6</v>
      </c>
      <c r="F10" s="2">
        <v>6</v>
      </c>
      <c r="G10" s="2">
        <v>6</v>
      </c>
      <c r="H10" s="2">
        <v>8</v>
      </c>
      <c r="I10" s="2">
        <v>6</v>
      </c>
      <c r="J10" s="2">
        <v>6</v>
      </c>
      <c r="K10" s="2">
        <v>6</v>
      </c>
      <c r="L10" s="2">
        <v>6</v>
      </c>
      <c r="M10" s="2">
        <v>8</v>
      </c>
      <c r="N10" s="2">
        <v>6</v>
      </c>
      <c r="O10" s="2">
        <v>6</v>
      </c>
      <c r="P10" s="2">
        <v>6</v>
      </c>
      <c r="Q10" s="2">
        <v>6</v>
      </c>
      <c r="R10" s="2">
        <v>8</v>
      </c>
      <c r="S10" s="2">
        <v>6</v>
      </c>
      <c r="T10" s="2">
        <v>6</v>
      </c>
      <c r="U10" s="2">
        <v>6</v>
      </c>
      <c r="V10" s="2">
        <v>6</v>
      </c>
      <c r="W10" s="2">
        <v>8</v>
      </c>
      <c r="X10" s="2">
        <v>8</v>
      </c>
    </row>
    <row r="11" spans="2:27" x14ac:dyDescent="0.35">
      <c r="C11" s="6" t="s">
        <v>30</v>
      </c>
      <c r="D11" s="2">
        <v>8</v>
      </c>
      <c r="E11" s="2">
        <v>7</v>
      </c>
      <c r="F11" s="2">
        <v>8</v>
      </c>
      <c r="G11" s="2">
        <v>8</v>
      </c>
      <c r="H11" s="2">
        <v>9</v>
      </c>
      <c r="I11" s="2">
        <v>8</v>
      </c>
      <c r="J11" s="2">
        <v>7</v>
      </c>
      <c r="K11" s="2">
        <v>8</v>
      </c>
      <c r="L11" s="2">
        <v>8</v>
      </c>
      <c r="M11" s="2">
        <v>9</v>
      </c>
      <c r="N11" s="2">
        <v>8</v>
      </c>
      <c r="O11" s="2">
        <v>7</v>
      </c>
      <c r="P11" s="2">
        <v>8</v>
      </c>
      <c r="Q11" s="2">
        <v>8</v>
      </c>
      <c r="R11" s="2">
        <v>9</v>
      </c>
      <c r="S11" s="2">
        <v>8</v>
      </c>
      <c r="T11" s="2">
        <v>7</v>
      </c>
      <c r="U11" s="2">
        <v>8</v>
      </c>
      <c r="V11" s="2">
        <v>8</v>
      </c>
      <c r="W11" s="2">
        <v>9</v>
      </c>
      <c r="X11" s="2">
        <v>9</v>
      </c>
    </row>
    <row r="12" spans="2:27" x14ac:dyDescent="0.35">
      <c r="C12" s="6" t="s">
        <v>31</v>
      </c>
      <c r="D12" s="2">
        <v>9</v>
      </c>
      <c r="E12" s="2">
        <v>5</v>
      </c>
      <c r="F12" s="2">
        <v>9</v>
      </c>
      <c r="G12" s="2">
        <v>9</v>
      </c>
      <c r="H12" s="2">
        <v>0</v>
      </c>
      <c r="I12" s="2">
        <v>9</v>
      </c>
      <c r="J12" s="2">
        <v>5</v>
      </c>
      <c r="K12" s="2">
        <v>9</v>
      </c>
      <c r="L12" s="2">
        <v>9</v>
      </c>
      <c r="M12" s="2">
        <v>0</v>
      </c>
      <c r="N12" s="2">
        <v>9</v>
      </c>
      <c r="O12" s="2">
        <v>5</v>
      </c>
      <c r="P12" s="2">
        <v>9</v>
      </c>
      <c r="Q12" s="2">
        <v>9</v>
      </c>
      <c r="R12" s="2">
        <v>0</v>
      </c>
      <c r="S12" s="2">
        <v>9</v>
      </c>
      <c r="T12" s="2">
        <v>5</v>
      </c>
      <c r="U12" s="2">
        <v>9</v>
      </c>
      <c r="V12" s="2">
        <v>9</v>
      </c>
      <c r="W12" s="2">
        <v>0</v>
      </c>
      <c r="X12" s="2">
        <v>3</v>
      </c>
    </row>
    <row r="13" spans="2:27" x14ac:dyDescent="0.35">
      <c r="C13" s="6" t="s">
        <v>32</v>
      </c>
      <c r="D13" s="2">
        <v>6</v>
      </c>
      <c r="E13" s="2">
        <v>7</v>
      </c>
      <c r="F13" s="2">
        <v>6</v>
      </c>
      <c r="G13" s="2">
        <v>6</v>
      </c>
      <c r="H13" s="2">
        <v>3</v>
      </c>
      <c r="I13" s="2">
        <v>6</v>
      </c>
      <c r="J13" s="2">
        <v>7</v>
      </c>
      <c r="K13" s="2">
        <v>6</v>
      </c>
      <c r="L13" s="2">
        <v>6</v>
      </c>
      <c r="M13" s="2">
        <v>3</v>
      </c>
      <c r="N13" s="2">
        <v>6</v>
      </c>
      <c r="O13" s="2">
        <v>7</v>
      </c>
      <c r="P13" s="2">
        <v>6</v>
      </c>
      <c r="Q13" s="2">
        <v>6</v>
      </c>
      <c r="R13" s="2">
        <v>3</v>
      </c>
      <c r="S13" s="2">
        <v>6</v>
      </c>
      <c r="T13" s="2">
        <v>7</v>
      </c>
      <c r="U13" s="2">
        <v>6</v>
      </c>
      <c r="V13" s="2">
        <v>6</v>
      </c>
      <c r="W13" s="2">
        <v>3</v>
      </c>
      <c r="X13" s="2">
        <v>6</v>
      </c>
    </row>
    <row r="14" spans="2:27" x14ac:dyDescent="0.35">
      <c r="C14" s="6" t="s">
        <v>33</v>
      </c>
      <c r="D14" s="2">
        <v>5</v>
      </c>
      <c r="E14" s="2">
        <v>3</v>
      </c>
      <c r="F14" s="2">
        <v>5</v>
      </c>
      <c r="G14" s="2">
        <v>5</v>
      </c>
      <c r="H14" s="2">
        <v>4</v>
      </c>
      <c r="I14" s="2">
        <v>5</v>
      </c>
      <c r="J14" s="2">
        <v>3</v>
      </c>
      <c r="K14" s="2">
        <v>5</v>
      </c>
      <c r="L14" s="2">
        <v>5</v>
      </c>
      <c r="M14" s="2">
        <v>4</v>
      </c>
      <c r="N14" s="2">
        <v>5</v>
      </c>
      <c r="O14" s="2">
        <v>3</v>
      </c>
      <c r="P14" s="2">
        <v>5</v>
      </c>
      <c r="Q14" s="2">
        <v>5</v>
      </c>
      <c r="R14" s="2">
        <v>4</v>
      </c>
      <c r="S14" s="2">
        <v>5</v>
      </c>
      <c r="T14" s="2">
        <v>3</v>
      </c>
      <c r="U14" s="2">
        <v>5</v>
      </c>
      <c r="V14" s="2">
        <v>5</v>
      </c>
      <c r="W14" s="2">
        <v>4</v>
      </c>
      <c r="X14" s="2">
        <v>6</v>
      </c>
    </row>
    <row r="15" spans="2:27" x14ac:dyDescent="0.35">
      <c r="C15" s="6" t="s">
        <v>34</v>
      </c>
      <c r="D15" s="2">
        <v>9</v>
      </c>
      <c r="E15" s="2">
        <v>4</v>
      </c>
      <c r="F15" s="2">
        <v>9</v>
      </c>
      <c r="G15" s="2">
        <v>9</v>
      </c>
      <c r="H15" s="2">
        <v>5</v>
      </c>
      <c r="I15" s="2">
        <v>9</v>
      </c>
      <c r="J15" s="2">
        <v>4</v>
      </c>
      <c r="K15" s="2">
        <v>9</v>
      </c>
      <c r="L15" s="2">
        <v>9</v>
      </c>
      <c r="M15" s="2">
        <v>5</v>
      </c>
      <c r="N15" s="2">
        <v>9</v>
      </c>
      <c r="O15" s="2">
        <v>4</v>
      </c>
      <c r="P15" s="2">
        <v>9</v>
      </c>
      <c r="Q15" s="2">
        <v>9</v>
      </c>
      <c r="R15" s="2">
        <v>5</v>
      </c>
      <c r="S15" s="2">
        <v>9</v>
      </c>
      <c r="T15" s="2">
        <v>4</v>
      </c>
      <c r="U15" s="2">
        <v>9</v>
      </c>
      <c r="V15" s="2">
        <v>9</v>
      </c>
      <c r="W15" s="2">
        <v>5</v>
      </c>
      <c r="X15" s="2">
        <v>9</v>
      </c>
    </row>
    <row r="16" spans="2:27" x14ac:dyDescent="0.35">
      <c r="C16" s="6" t="s">
        <v>35</v>
      </c>
      <c r="D16" s="2">
        <v>0</v>
      </c>
      <c r="E16" s="2">
        <v>5</v>
      </c>
      <c r="F16" s="2">
        <v>0</v>
      </c>
      <c r="G16" s="2">
        <v>0</v>
      </c>
      <c r="H16" s="2">
        <v>6</v>
      </c>
      <c r="I16" s="2">
        <v>0</v>
      </c>
      <c r="J16" s="2">
        <v>5</v>
      </c>
      <c r="K16" s="2">
        <v>0</v>
      </c>
      <c r="L16" s="2">
        <v>0</v>
      </c>
      <c r="M16" s="2">
        <v>6</v>
      </c>
      <c r="N16" s="2">
        <v>0</v>
      </c>
      <c r="O16" s="2">
        <v>5</v>
      </c>
      <c r="P16" s="2">
        <v>0</v>
      </c>
      <c r="Q16" s="2">
        <v>0</v>
      </c>
      <c r="R16" s="2">
        <v>6</v>
      </c>
      <c r="S16" s="2">
        <v>0</v>
      </c>
      <c r="T16" s="2">
        <v>5</v>
      </c>
      <c r="U16" s="2">
        <v>0</v>
      </c>
      <c r="V16" s="2">
        <v>0</v>
      </c>
      <c r="W16" s="2">
        <v>6</v>
      </c>
      <c r="X16" s="2">
        <v>9</v>
      </c>
    </row>
    <row r="17" spans="3:24" x14ac:dyDescent="0.35">
      <c r="C17" s="6" t="s">
        <v>36</v>
      </c>
      <c r="D17" s="2">
        <v>4</v>
      </c>
      <c r="E17" s="2">
        <v>6</v>
      </c>
      <c r="F17" s="2">
        <v>4</v>
      </c>
      <c r="G17" s="2">
        <v>4</v>
      </c>
      <c r="H17" s="2">
        <v>8</v>
      </c>
      <c r="I17" s="2">
        <v>4</v>
      </c>
      <c r="J17" s="2">
        <v>6</v>
      </c>
      <c r="K17" s="2">
        <v>4</v>
      </c>
      <c r="L17" s="2">
        <v>4</v>
      </c>
      <c r="M17" s="2">
        <v>8</v>
      </c>
      <c r="N17" s="2">
        <v>4</v>
      </c>
      <c r="O17" s="2">
        <v>6</v>
      </c>
      <c r="P17" s="2">
        <v>4</v>
      </c>
      <c r="Q17" s="2">
        <v>4</v>
      </c>
      <c r="R17" s="2">
        <v>8</v>
      </c>
      <c r="S17" s="2">
        <v>4</v>
      </c>
      <c r="T17" s="2">
        <v>6</v>
      </c>
      <c r="U17" s="2">
        <v>4</v>
      </c>
      <c r="V17" s="2">
        <v>4</v>
      </c>
      <c r="W17" s="2">
        <v>8</v>
      </c>
      <c r="X17" s="2">
        <v>0</v>
      </c>
    </row>
    <row r="18" spans="3:24" x14ac:dyDescent="0.35">
      <c r="D18" s="2">
        <v>5</v>
      </c>
      <c r="E18" s="2">
        <v>6</v>
      </c>
      <c r="F18" s="2">
        <v>5</v>
      </c>
      <c r="G18" s="2">
        <v>5</v>
      </c>
      <c r="H18" s="2">
        <v>3</v>
      </c>
      <c r="I18" s="2">
        <v>5</v>
      </c>
      <c r="J18" s="2">
        <v>6</v>
      </c>
      <c r="K18" s="2">
        <v>5</v>
      </c>
      <c r="L18" s="2">
        <v>5</v>
      </c>
      <c r="M18" s="2">
        <v>3</v>
      </c>
      <c r="N18" s="2">
        <v>5</v>
      </c>
      <c r="O18" s="2">
        <v>6</v>
      </c>
      <c r="P18" s="2">
        <v>5</v>
      </c>
      <c r="Q18" s="2">
        <v>5</v>
      </c>
      <c r="R18" s="2">
        <v>3</v>
      </c>
      <c r="S18" s="2">
        <v>5</v>
      </c>
      <c r="T18" s="2">
        <v>6</v>
      </c>
      <c r="U18" s="2">
        <v>5</v>
      </c>
      <c r="V18" s="2">
        <v>5</v>
      </c>
      <c r="W18" s="2">
        <v>3</v>
      </c>
      <c r="X18" s="2">
        <v>7</v>
      </c>
    </row>
  </sheetData>
  <mergeCells count="10">
    <mergeCell ref="V1:X1"/>
    <mergeCell ref="F1:G1"/>
    <mergeCell ref="D1:E1"/>
    <mergeCell ref="H1:I1"/>
    <mergeCell ref="B1:B2"/>
    <mergeCell ref="C1:C2"/>
    <mergeCell ref="J1:L1"/>
    <mergeCell ref="M1:O1"/>
    <mergeCell ref="P1:R1"/>
    <mergeCell ref="S1:U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39"/>
  <sheetViews>
    <sheetView topLeftCell="K91" workbookViewId="0">
      <selection activeCell="Z143" sqref="Z143"/>
    </sheetView>
  </sheetViews>
  <sheetFormatPr defaultRowHeight="14.5" x14ac:dyDescent="0.35"/>
  <cols>
    <col min="2" max="2" width="42.1796875" customWidth="1"/>
  </cols>
  <sheetData>
    <row r="1" spans="2:5" x14ac:dyDescent="0.35">
      <c r="B1" s="52" t="s">
        <v>49</v>
      </c>
      <c r="C1" t="s">
        <v>90</v>
      </c>
      <c r="D1" t="s">
        <v>91</v>
      </c>
    </row>
    <row r="2" spans="2:5" x14ac:dyDescent="0.35">
      <c r="B2" t="s">
        <v>54</v>
      </c>
      <c r="C2" s="53" t="e">
        <f>'Q1 PAEDS OP'!#REF!</f>
        <v>#REF!</v>
      </c>
      <c r="D2" s="53" t="e">
        <f>'Q1 PAEDS OP'!#REF!</f>
        <v>#REF!</v>
      </c>
      <c r="E2" s="53" t="e">
        <f t="shared" ref="E2:E18" si="0">SUM(C2:D2)</f>
        <v>#REF!</v>
      </c>
    </row>
    <row r="3" spans="2:5" x14ac:dyDescent="0.35">
      <c r="B3" t="s">
        <v>55</v>
      </c>
      <c r="C3" s="53" t="e">
        <f>'Q1 PAEDS OP'!#REF!</f>
        <v>#REF!</v>
      </c>
      <c r="D3" s="53" t="e">
        <f>'Q1 PAEDS OP'!#REF!</f>
        <v>#REF!</v>
      </c>
      <c r="E3" s="53" t="e">
        <f t="shared" si="0"/>
        <v>#REF!</v>
      </c>
    </row>
    <row r="4" spans="2:5" x14ac:dyDescent="0.35">
      <c r="B4" t="s">
        <v>57</v>
      </c>
      <c r="C4" s="53" t="e">
        <f>'Q1 PAEDS OP'!#REF!</f>
        <v>#REF!</v>
      </c>
      <c r="D4" s="53" t="e">
        <f>'Q1 PAEDS OP'!#REF!</f>
        <v>#REF!</v>
      </c>
      <c r="E4" s="53" t="e">
        <f t="shared" si="0"/>
        <v>#REF!</v>
      </c>
    </row>
    <row r="5" spans="2:5" x14ac:dyDescent="0.35">
      <c r="B5" t="s">
        <v>56</v>
      </c>
      <c r="C5" s="53" t="e">
        <f>'Q1 PAEDS OP'!#REF!</f>
        <v>#REF!</v>
      </c>
      <c r="D5" s="53" t="e">
        <f>'Q1 PAEDS OP'!#REF!</f>
        <v>#REF!</v>
      </c>
      <c r="E5" s="53" t="e">
        <f t="shared" si="0"/>
        <v>#REF!</v>
      </c>
    </row>
    <row r="6" spans="2:5" x14ac:dyDescent="0.35">
      <c r="B6" t="s">
        <v>59</v>
      </c>
      <c r="C6" s="53" t="e">
        <f>'Q1 PAEDS OP'!#REF!</f>
        <v>#REF!</v>
      </c>
      <c r="D6" s="53" t="e">
        <f>'Q1 PAEDS OP'!#REF!</f>
        <v>#REF!</v>
      </c>
      <c r="E6" s="53" t="e">
        <f t="shared" si="0"/>
        <v>#REF!</v>
      </c>
    </row>
    <row r="7" spans="2:5" x14ac:dyDescent="0.35">
      <c r="B7" t="s">
        <v>58</v>
      </c>
      <c r="C7" s="53" t="e">
        <f>'Q1 PAEDS OP'!#REF!</f>
        <v>#REF!</v>
      </c>
      <c r="D7" s="53" t="e">
        <f>'Q1 PAEDS OP'!#REF!</f>
        <v>#REF!</v>
      </c>
      <c r="E7" s="53" t="e">
        <f t="shared" si="0"/>
        <v>#REF!</v>
      </c>
    </row>
    <row r="8" spans="2:5" x14ac:dyDescent="0.35">
      <c r="B8" t="s">
        <v>60</v>
      </c>
      <c r="C8" s="53" t="e">
        <f>'Q1 PAEDS OP'!#REF!</f>
        <v>#REF!</v>
      </c>
      <c r="D8" s="53" t="e">
        <f>'Q1 PAEDS OP'!#REF!</f>
        <v>#REF!</v>
      </c>
      <c r="E8" s="53" t="e">
        <f t="shared" si="0"/>
        <v>#REF!</v>
      </c>
    </row>
    <row r="9" spans="2:5" x14ac:dyDescent="0.35">
      <c r="B9" t="s">
        <v>62</v>
      </c>
      <c r="C9" s="53" t="e">
        <f>'Q1 PAEDS OP'!#REF!</f>
        <v>#REF!</v>
      </c>
      <c r="D9" s="53" t="e">
        <f>'Q1 PAEDS OP'!#REF!</f>
        <v>#REF!</v>
      </c>
      <c r="E9" s="53" t="e">
        <f t="shared" si="0"/>
        <v>#REF!</v>
      </c>
    </row>
    <row r="10" spans="2:5" x14ac:dyDescent="0.35">
      <c r="B10" t="s">
        <v>61</v>
      </c>
      <c r="C10" s="53" t="e">
        <f>'Q1 PAEDS OP'!#REF!</f>
        <v>#REF!</v>
      </c>
      <c r="D10" s="53" t="e">
        <f>'Q1 PAEDS OP'!#REF!</f>
        <v>#REF!</v>
      </c>
      <c r="E10" s="53" t="e">
        <f t="shared" si="0"/>
        <v>#REF!</v>
      </c>
    </row>
    <row r="11" spans="2:5" x14ac:dyDescent="0.35">
      <c r="B11" t="s">
        <v>63</v>
      </c>
      <c r="C11" s="53" t="e">
        <f>'Q1 PAEDS OP'!#REF!</f>
        <v>#REF!</v>
      </c>
      <c r="D11" s="53" t="e">
        <f>'Q1 PAEDS OP'!#REF!</f>
        <v>#REF!</v>
      </c>
      <c r="E11" s="53" t="e">
        <f t="shared" si="0"/>
        <v>#REF!</v>
      </c>
    </row>
    <row r="12" spans="2:5" x14ac:dyDescent="0.35">
      <c r="B12" t="s">
        <v>64</v>
      </c>
      <c r="C12" s="53" t="e">
        <f>'Q1 PAEDS OP'!#REF!</f>
        <v>#REF!</v>
      </c>
      <c r="D12" s="53" t="e">
        <f>'Q1 PAEDS OP'!#REF!</f>
        <v>#REF!</v>
      </c>
      <c r="E12" s="53" t="e">
        <f t="shared" si="0"/>
        <v>#REF!</v>
      </c>
    </row>
    <row r="13" spans="2:5" x14ac:dyDescent="0.35">
      <c r="B13" t="s">
        <v>65</v>
      </c>
      <c r="C13" s="53" t="e">
        <f>'Q1 PAEDS OP'!#REF!</f>
        <v>#REF!</v>
      </c>
      <c r="D13" s="53" t="e">
        <f>'Q1 PAEDS OP'!#REF!</f>
        <v>#REF!</v>
      </c>
      <c r="E13" s="53" t="e">
        <f t="shared" si="0"/>
        <v>#REF!</v>
      </c>
    </row>
    <row r="14" spans="2:5" x14ac:dyDescent="0.35">
      <c r="B14" t="s">
        <v>66</v>
      </c>
      <c r="C14" s="53" t="e">
        <f>'Q1 PAEDS OP'!#REF!</f>
        <v>#REF!</v>
      </c>
      <c r="D14" s="53" t="e">
        <f>'Q1 PAEDS OP'!#REF!</f>
        <v>#REF!</v>
      </c>
      <c r="E14" s="53" t="e">
        <f t="shared" si="0"/>
        <v>#REF!</v>
      </c>
    </row>
    <row r="15" spans="2:5" x14ac:dyDescent="0.35">
      <c r="B15" t="s">
        <v>67</v>
      </c>
      <c r="C15" s="53" t="e">
        <f>'Q1 PAEDS OP'!#REF!</f>
        <v>#REF!</v>
      </c>
      <c r="D15" s="53" t="e">
        <f>'Q1 PAEDS OP'!#REF!</f>
        <v>#REF!</v>
      </c>
      <c r="E15" s="53" t="e">
        <f t="shared" si="0"/>
        <v>#REF!</v>
      </c>
    </row>
    <row r="16" spans="2:5" x14ac:dyDescent="0.35">
      <c r="B16" t="s">
        <v>68</v>
      </c>
      <c r="C16" s="53" t="e">
        <f>'Q1 PAEDS OP'!#REF!</f>
        <v>#REF!</v>
      </c>
      <c r="D16" s="53" t="e">
        <f>'Q1 PAEDS OP'!#REF!</f>
        <v>#REF!</v>
      </c>
      <c r="E16" s="53" t="e">
        <f t="shared" si="0"/>
        <v>#REF!</v>
      </c>
    </row>
    <row r="17" spans="2:5" x14ac:dyDescent="0.35">
      <c r="B17" t="s">
        <v>70</v>
      </c>
      <c r="C17" s="53" t="e">
        <f>'Q1 PAEDS OP'!#REF!</f>
        <v>#REF!</v>
      </c>
      <c r="D17" s="53" t="e">
        <f>'Q1 PAEDS OP'!#REF!</f>
        <v>#REF!</v>
      </c>
      <c r="E17" s="53" t="e">
        <f t="shared" si="0"/>
        <v>#REF!</v>
      </c>
    </row>
    <row r="18" spans="2:5" x14ac:dyDescent="0.35">
      <c r="B18" t="s">
        <v>69</v>
      </c>
      <c r="C18" s="53" t="e">
        <f>'Q1 PAEDS OP'!#REF!</f>
        <v>#REF!</v>
      </c>
      <c r="D18" s="53" t="e">
        <f>'Q1 PAEDS OP'!#REF!</f>
        <v>#REF!</v>
      </c>
      <c r="E18" s="53" t="e">
        <f t="shared" si="0"/>
        <v>#REF!</v>
      </c>
    </row>
    <row r="20" spans="2:5" x14ac:dyDescent="0.35">
      <c r="B20" s="52" t="s">
        <v>101</v>
      </c>
    </row>
    <row r="21" spans="2:5" x14ac:dyDescent="0.35">
      <c r="B21" t="s">
        <v>54</v>
      </c>
    </row>
    <row r="22" spans="2:5" x14ac:dyDescent="0.35">
      <c r="B22" t="s">
        <v>71</v>
      </c>
    </row>
    <row r="23" spans="2:5" x14ac:dyDescent="0.35">
      <c r="B23" t="s">
        <v>56</v>
      </c>
    </row>
    <row r="24" spans="2:5" x14ac:dyDescent="0.35">
      <c r="B24" t="s">
        <v>57</v>
      </c>
    </row>
    <row r="25" spans="2:5" x14ac:dyDescent="0.35">
      <c r="B25" t="s">
        <v>58</v>
      </c>
    </row>
    <row r="26" spans="2:5" x14ac:dyDescent="0.35">
      <c r="B26" t="s">
        <v>72</v>
      </c>
    </row>
    <row r="27" spans="2:5" x14ac:dyDescent="0.35">
      <c r="B27" t="s">
        <v>73</v>
      </c>
    </row>
    <row r="28" spans="2:5" x14ac:dyDescent="0.35">
      <c r="B28" t="s">
        <v>74</v>
      </c>
    </row>
    <row r="29" spans="2:5" x14ac:dyDescent="0.35">
      <c r="B29" t="s">
        <v>75</v>
      </c>
    </row>
    <row r="30" spans="2:5" x14ac:dyDescent="0.35">
      <c r="B30" t="s">
        <v>62</v>
      </c>
    </row>
    <row r="31" spans="2:5" x14ac:dyDescent="0.35">
      <c r="B31" t="s">
        <v>63</v>
      </c>
    </row>
    <row r="32" spans="2:5" x14ac:dyDescent="0.35">
      <c r="B32" t="s">
        <v>76</v>
      </c>
    </row>
    <row r="33" spans="2:6" x14ac:dyDescent="0.35">
      <c r="B33" t="s">
        <v>65</v>
      </c>
    </row>
    <row r="34" spans="2:6" x14ac:dyDescent="0.35">
      <c r="B34" t="s">
        <v>66</v>
      </c>
    </row>
    <row r="35" spans="2:6" x14ac:dyDescent="0.35">
      <c r="B35" t="s">
        <v>67</v>
      </c>
    </row>
    <row r="36" spans="2:6" x14ac:dyDescent="0.35">
      <c r="B36" t="s">
        <v>77</v>
      </c>
    </row>
    <row r="37" spans="2:6" x14ac:dyDescent="0.35">
      <c r="B37" t="s">
        <v>69</v>
      </c>
    </row>
    <row r="38" spans="2:6" x14ac:dyDescent="0.35">
      <c r="B38" t="s">
        <v>78</v>
      </c>
    </row>
    <row r="39" spans="2:6" x14ac:dyDescent="0.35">
      <c r="B39" t="s">
        <v>79</v>
      </c>
    </row>
    <row r="44" spans="2:6" x14ac:dyDescent="0.35">
      <c r="B44" s="14"/>
      <c r="C44" s="15"/>
      <c r="D44" s="15"/>
      <c r="E44" s="15"/>
      <c r="F44" s="15"/>
    </row>
    <row r="45" spans="2:6" x14ac:dyDescent="0.35">
      <c r="B45" s="15"/>
      <c r="C45" s="15" t="s">
        <v>40</v>
      </c>
      <c r="D45" s="15" t="s">
        <v>41</v>
      </c>
      <c r="E45" s="15" t="s">
        <v>42</v>
      </c>
      <c r="F45" s="15" t="s">
        <v>43</v>
      </c>
    </row>
    <row r="46" spans="2:6" x14ac:dyDescent="0.35">
      <c r="B46" s="15" t="s">
        <v>3</v>
      </c>
      <c r="C46" s="15"/>
      <c r="D46" s="15" t="e">
        <f>#REF!</f>
        <v>#REF!</v>
      </c>
      <c r="E46" s="15" t="e">
        <f>#REF!</f>
        <v>#REF!</v>
      </c>
      <c r="F46" s="15" t="e">
        <f>E14</f>
        <v>#REF!</v>
      </c>
    </row>
    <row r="47" spans="2:6" x14ac:dyDescent="0.35">
      <c r="B47" s="15" t="s">
        <v>4</v>
      </c>
      <c r="C47" s="15" t="e">
        <f>#REF!</f>
        <v>#REF!</v>
      </c>
      <c r="D47" s="15" t="e">
        <f>#REF!</f>
        <v>#REF!</v>
      </c>
      <c r="E47" s="15" t="e">
        <f>#REF!</f>
        <v>#REF!</v>
      </c>
      <c r="F47" s="15">
        <f>F14</f>
        <v>0</v>
      </c>
    </row>
    <row r="49" spans="2:15" x14ac:dyDescent="0.35">
      <c r="O49" t="s">
        <v>124</v>
      </c>
    </row>
    <row r="52" spans="2:15" ht="15" customHeight="1" x14ac:dyDescent="0.35">
      <c r="B52" s="68"/>
      <c r="C52" s="58"/>
      <c r="D52" s="443" t="s">
        <v>115</v>
      </c>
      <c r="E52" s="443"/>
      <c r="F52" s="443"/>
      <c r="G52" s="443"/>
      <c r="H52" s="443"/>
      <c r="I52" s="443"/>
      <c r="J52" s="443"/>
      <c r="K52" s="443"/>
    </row>
    <row r="53" spans="2:15" ht="15" customHeight="1" x14ac:dyDescent="0.35">
      <c r="B53" s="68"/>
      <c r="C53" s="58"/>
      <c r="D53" s="443" t="s">
        <v>3</v>
      </c>
      <c r="E53" s="443"/>
      <c r="F53" s="443"/>
      <c r="G53" s="443"/>
      <c r="H53" s="443" t="s">
        <v>112</v>
      </c>
      <c r="I53" s="443"/>
      <c r="J53" s="443"/>
      <c r="K53" s="443"/>
    </row>
    <row r="54" spans="2:15" ht="29" x14ac:dyDescent="0.35">
      <c r="B54" s="68"/>
      <c r="C54" s="58" t="s">
        <v>108</v>
      </c>
      <c r="D54" s="58" t="s">
        <v>111</v>
      </c>
      <c r="E54" s="57" t="s">
        <v>110</v>
      </c>
      <c r="F54" s="58" t="s">
        <v>103</v>
      </c>
      <c r="G54" s="58" t="s">
        <v>108</v>
      </c>
      <c r="H54" s="58" t="s">
        <v>111</v>
      </c>
      <c r="I54" s="58" t="s">
        <v>110</v>
      </c>
      <c r="J54" s="58" t="s">
        <v>108</v>
      </c>
      <c r="K54" s="58" t="s">
        <v>109</v>
      </c>
      <c r="L54" s="57" t="s">
        <v>110</v>
      </c>
      <c r="M54" s="58" t="s">
        <v>103</v>
      </c>
    </row>
    <row r="55" spans="2:15" x14ac:dyDescent="0.35">
      <c r="B55" s="59" t="s">
        <v>54</v>
      </c>
      <c r="C55" s="58">
        <v>45</v>
      </c>
      <c r="D55" s="58">
        <v>34</v>
      </c>
      <c r="E55" s="57">
        <v>34</v>
      </c>
      <c r="F55" s="58">
        <v>113</v>
      </c>
      <c r="G55" s="69">
        <f>C55/F55</f>
        <v>0.39823008849557523</v>
      </c>
      <c r="H55" s="69">
        <f>D55/F55</f>
        <v>0.30088495575221241</v>
      </c>
      <c r="I55" s="69">
        <f>E55/F55</f>
        <v>0.30088495575221241</v>
      </c>
      <c r="J55" s="58">
        <v>23</v>
      </c>
      <c r="K55" s="58">
        <v>45</v>
      </c>
      <c r="L55" s="57">
        <v>12</v>
      </c>
      <c r="M55" s="58">
        <v>80</v>
      </c>
    </row>
    <row r="56" spans="2:15" x14ac:dyDescent="0.35">
      <c r="B56" s="59" t="s">
        <v>55</v>
      </c>
      <c r="C56" s="58">
        <v>32</v>
      </c>
      <c r="D56" s="58">
        <v>54</v>
      </c>
      <c r="E56" s="57">
        <v>23</v>
      </c>
      <c r="F56" s="58">
        <v>109</v>
      </c>
      <c r="G56" s="69">
        <f t="shared" ref="G56:G72" si="1">C56/F56</f>
        <v>0.29357798165137616</v>
      </c>
      <c r="H56" s="69">
        <f t="shared" ref="H56:H72" si="2">D56/F56</f>
        <v>0.49541284403669728</v>
      </c>
      <c r="I56" s="69">
        <f t="shared" ref="I56:I72" si="3">E56/F56</f>
        <v>0.21100917431192662</v>
      </c>
      <c r="J56" s="58">
        <v>34</v>
      </c>
      <c r="K56" s="58">
        <v>34</v>
      </c>
      <c r="L56" s="57">
        <v>42</v>
      </c>
      <c r="M56" s="58">
        <v>110</v>
      </c>
    </row>
    <row r="57" spans="2:15" x14ac:dyDescent="0.35">
      <c r="B57" s="59" t="s">
        <v>56</v>
      </c>
      <c r="C57" s="58">
        <v>45</v>
      </c>
      <c r="D57" s="58">
        <v>43</v>
      </c>
      <c r="E57" s="57">
        <v>12</v>
      </c>
      <c r="F57" s="58">
        <v>100</v>
      </c>
      <c r="G57" s="69">
        <f t="shared" si="1"/>
        <v>0.45</v>
      </c>
      <c r="H57" s="69">
        <f t="shared" si="2"/>
        <v>0.43</v>
      </c>
      <c r="I57" s="69">
        <f t="shared" si="3"/>
        <v>0.12</v>
      </c>
      <c r="J57" s="58">
        <v>65</v>
      </c>
      <c r="K57" s="58">
        <v>56</v>
      </c>
      <c r="L57" s="57">
        <v>54</v>
      </c>
      <c r="M57" s="58">
        <v>175</v>
      </c>
    </row>
    <row r="58" spans="2:15" x14ac:dyDescent="0.35">
      <c r="B58" s="59" t="s">
        <v>57</v>
      </c>
      <c r="C58" s="58">
        <v>67</v>
      </c>
      <c r="D58" s="58">
        <v>23</v>
      </c>
      <c r="E58" s="57">
        <v>32</v>
      </c>
      <c r="F58" s="58">
        <v>122</v>
      </c>
      <c r="G58" s="69">
        <f t="shared" si="1"/>
        <v>0.54918032786885251</v>
      </c>
      <c r="H58" s="69">
        <f t="shared" si="2"/>
        <v>0.18852459016393441</v>
      </c>
      <c r="I58" s="69">
        <f t="shared" si="3"/>
        <v>0.26229508196721313</v>
      </c>
      <c r="J58" s="58">
        <v>45</v>
      </c>
      <c r="K58" s="58">
        <v>34</v>
      </c>
      <c r="L58" s="57">
        <v>23</v>
      </c>
      <c r="M58" s="58">
        <v>102</v>
      </c>
    </row>
    <row r="59" spans="2:15" x14ac:dyDescent="0.35">
      <c r="B59" s="59" t="s">
        <v>58</v>
      </c>
      <c r="C59" s="58">
        <v>45</v>
      </c>
      <c r="D59" s="58">
        <v>33</v>
      </c>
      <c r="E59" s="57">
        <v>34</v>
      </c>
      <c r="F59" s="58">
        <v>112</v>
      </c>
      <c r="G59" s="69">
        <f t="shared" si="1"/>
        <v>0.4017857142857143</v>
      </c>
      <c r="H59" s="69">
        <f t="shared" si="2"/>
        <v>0.29464285714285715</v>
      </c>
      <c r="I59" s="69">
        <f t="shared" si="3"/>
        <v>0.30357142857142855</v>
      </c>
      <c r="J59" s="58">
        <v>34</v>
      </c>
      <c r="K59" s="58">
        <v>23</v>
      </c>
      <c r="L59" s="57">
        <v>12</v>
      </c>
      <c r="M59" s="58">
        <v>69</v>
      </c>
    </row>
    <row r="60" spans="2:15" x14ac:dyDescent="0.35">
      <c r="B60" s="59" t="s">
        <v>59</v>
      </c>
      <c r="C60" s="58">
        <v>23</v>
      </c>
      <c r="D60" s="58">
        <v>56</v>
      </c>
      <c r="E60" s="57">
        <v>12</v>
      </c>
      <c r="F60" s="58">
        <v>91</v>
      </c>
      <c r="G60" s="69">
        <f t="shared" si="1"/>
        <v>0.25274725274725274</v>
      </c>
      <c r="H60" s="69">
        <f t="shared" si="2"/>
        <v>0.61538461538461542</v>
      </c>
      <c r="I60" s="69">
        <f t="shared" si="3"/>
        <v>0.13186813186813187</v>
      </c>
      <c r="J60" s="58">
        <v>65</v>
      </c>
      <c r="K60" s="58">
        <v>45</v>
      </c>
      <c r="L60" s="57">
        <v>34</v>
      </c>
      <c r="M60" s="58">
        <v>144</v>
      </c>
    </row>
    <row r="61" spans="2:15" x14ac:dyDescent="0.35">
      <c r="B61" s="59" t="s">
        <v>60</v>
      </c>
      <c r="C61" s="58">
        <v>21</v>
      </c>
      <c r="D61" s="58">
        <v>87</v>
      </c>
      <c r="E61" s="57">
        <v>20</v>
      </c>
      <c r="F61" s="58">
        <v>128</v>
      </c>
      <c r="G61" s="69">
        <f t="shared" si="1"/>
        <v>0.1640625</v>
      </c>
      <c r="H61" s="69">
        <f t="shared" si="2"/>
        <v>0.6796875</v>
      </c>
      <c r="I61" s="69">
        <f t="shared" si="3"/>
        <v>0.15625</v>
      </c>
      <c r="J61" s="58">
        <v>34</v>
      </c>
      <c r="K61" s="58">
        <v>56</v>
      </c>
      <c r="L61" s="57">
        <v>14</v>
      </c>
      <c r="M61" s="58">
        <v>104</v>
      </c>
    </row>
    <row r="62" spans="2:15" x14ac:dyDescent="0.35">
      <c r="B62" s="59" t="s">
        <v>61</v>
      </c>
      <c r="C62" s="58">
        <v>67</v>
      </c>
      <c r="D62" s="58">
        <v>43</v>
      </c>
      <c r="E62" s="57">
        <v>21</v>
      </c>
      <c r="F62" s="58">
        <v>131</v>
      </c>
      <c r="G62" s="69">
        <f t="shared" si="1"/>
        <v>0.51145038167938928</v>
      </c>
      <c r="H62" s="69">
        <f t="shared" si="2"/>
        <v>0.3282442748091603</v>
      </c>
      <c r="I62" s="69">
        <f t="shared" si="3"/>
        <v>0.16030534351145037</v>
      </c>
      <c r="J62" s="58">
        <v>65</v>
      </c>
      <c r="K62" s="58">
        <v>43</v>
      </c>
      <c r="L62" s="57">
        <v>52</v>
      </c>
      <c r="M62" s="58">
        <v>160</v>
      </c>
    </row>
    <row r="63" spans="2:15" x14ac:dyDescent="0.35">
      <c r="B63" s="59" t="s">
        <v>62</v>
      </c>
      <c r="C63" s="58">
        <v>34</v>
      </c>
      <c r="D63" s="58">
        <v>56</v>
      </c>
      <c r="E63" s="57">
        <v>25</v>
      </c>
      <c r="F63" s="58">
        <v>115</v>
      </c>
      <c r="G63" s="69">
        <f t="shared" si="1"/>
        <v>0.29565217391304349</v>
      </c>
      <c r="H63" s="69">
        <f t="shared" si="2"/>
        <v>0.48695652173913045</v>
      </c>
      <c r="I63" s="69">
        <f t="shared" si="3"/>
        <v>0.21739130434782608</v>
      </c>
      <c r="J63" s="58">
        <v>23</v>
      </c>
      <c r="K63" s="58">
        <v>23</v>
      </c>
      <c r="L63" s="57">
        <v>31</v>
      </c>
      <c r="M63" s="58">
        <v>77</v>
      </c>
    </row>
    <row r="64" spans="2:15" x14ac:dyDescent="0.35">
      <c r="B64" s="59" t="s">
        <v>63</v>
      </c>
      <c r="C64" s="58">
        <v>56</v>
      </c>
      <c r="D64" s="58">
        <v>32</v>
      </c>
      <c r="E64" s="57">
        <v>12</v>
      </c>
      <c r="F64" s="58">
        <v>100</v>
      </c>
      <c r="G64" s="69">
        <f t="shared" si="1"/>
        <v>0.56000000000000005</v>
      </c>
      <c r="H64" s="69">
        <f t="shared" si="2"/>
        <v>0.32</v>
      </c>
      <c r="I64" s="69">
        <f t="shared" si="3"/>
        <v>0.12</v>
      </c>
      <c r="J64" s="58">
        <v>56</v>
      </c>
      <c r="K64" s="58">
        <v>45</v>
      </c>
      <c r="L64" s="57">
        <v>53</v>
      </c>
      <c r="M64" s="58">
        <v>154</v>
      </c>
    </row>
    <row r="65" spans="2:13" x14ac:dyDescent="0.35">
      <c r="B65" s="59" t="s">
        <v>64</v>
      </c>
      <c r="C65" s="58">
        <v>23</v>
      </c>
      <c r="D65" s="58">
        <v>56</v>
      </c>
      <c r="E65" s="57">
        <v>14</v>
      </c>
      <c r="F65" s="58">
        <v>93</v>
      </c>
      <c r="G65" s="69">
        <f t="shared" si="1"/>
        <v>0.24731182795698925</v>
      </c>
      <c r="H65" s="69">
        <f t="shared" si="2"/>
        <v>0.60215053763440862</v>
      </c>
      <c r="I65" s="69">
        <f t="shared" si="3"/>
        <v>0.15053763440860216</v>
      </c>
      <c r="J65" s="58">
        <v>86</v>
      </c>
      <c r="K65" s="58">
        <v>53</v>
      </c>
      <c r="L65" s="57">
        <v>23</v>
      </c>
      <c r="M65" s="58">
        <v>162</v>
      </c>
    </row>
    <row r="66" spans="2:13" x14ac:dyDescent="0.35">
      <c r="B66" s="59" t="s">
        <v>65</v>
      </c>
      <c r="C66" s="58">
        <v>76</v>
      </c>
      <c r="D66" s="58">
        <v>34</v>
      </c>
      <c r="E66" s="57">
        <v>34</v>
      </c>
      <c r="F66" s="58">
        <v>144</v>
      </c>
      <c r="G66" s="69">
        <f t="shared" si="1"/>
        <v>0.52777777777777779</v>
      </c>
      <c r="H66" s="69">
        <f t="shared" si="2"/>
        <v>0.2361111111111111</v>
      </c>
      <c r="I66" s="69">
        <f t="shared" si="3"/>
        <v>0.2361111111111111</v>
      </c>
      <c r="J66" s="58">
        <v>34</v>
      </c>
      <c r="K66" s="58">
        <v>42</v>
      </c>
      <c r="L66" s="57">
        <v>23</v>
      </c>
      <c r="M66" s="58">
        <v>99</v>
      </c>
    </row>
    <row r="67" spans="2:13" x14ac:dyDescent="0.35">
      <c r="B67" s="59" t="s">
        <v>66</v>
      </c>
      <c r="C67" s="58">
        <v>89</v>
      </c>
      <c r="D67" s="58">
        <v>23</v>
      </c>
      <c r="E67" s="57">
        <v>23</v>
      </c>
      <c r="F67" s="58">
        <v>135</v>
      </c>
      <c r="G67" s="69">
        <f t="shared" si="1"/>
        <v>0.65925925925925921</v>
      </c>
      <c r="H67" s="69">
        <f t="shared" si="2"/>
        <v>0.17037037037037037</v>
      </c>
      <c r="I67" s="69">
        <f t="shared" si="3"/>
        <v>0.17037037037037037</v>
      </c>
      <c r="J67" s="58">
        <v>23</v>
      </c>
      <c r="K67" s="58">
        <v>53</v>
      </c>
      <c r="L67" s="57">
        <v>41</v>
      </c>
      <c r="M67" s="58">
        <v>117</v>
      </c>
    </row>
    <row r="68" spans="2:13" x14ac:dyDescent="0.35">
      <c r="B68" s="59" t="s">
        <v>67</v>
      </c>
      <c r="C68" s="58">
        <v>65</v>
      </c>
      <c r="D68" s="58">
        <v>45</v>
      </c>
      <c r="E68" s="57">
        <v>12</v>
      </c>
      <c r="F68" s="58">
        <v>122</v>
      </c>
      <c r="G68" s="69">
        <f t="shared" si="1"/>
        <v>0.53278688524590168</v>
      </c>
      <c r="H68" s="69">
        <f t="shared" si="2"/>
        <v>0.36885245901639346</v>
      </c>
      <c r="I68" s="69">
        <f t="shared" si="3"/>
        <v>9.8360655737704916E-2</v>
      </c>
      <c r="J68" s="58">
        <v>54</v>
      </c>
      <c r="K68" s="58">
        <v>73</v>
      </c>
      <c r="L68" s="57">
        <v>12</v>
      </c>
      <c r="M68" s="58">
        <v>139</v>
      </c>
    </row>
    <row r="69" spans="2:13" x14ac:dyDescent="0.35">
      <c r="B69" s="59" t="s">
        <v>68</v>
      </c>
      <c r="C69" s="58">
        <v>78</v>
      </c>
      <c r="D69" s="58">
        <v>65</v>
      </c>
      <c r="E69" s="57">
        <v>24</v>
      </c>
      <c r="F69" s="58">
        <v>167</v>
      </c>
      <c r="G69" s="69">
        <f t="shared" si="1"/>
        <v>0.46706586826347307</v>
      </c>
      <c r="H69" s="69">
        <f t="shared" si="2"/>
        <v>0.38922155688622756</v>
      </c>
      <c r="I69" s="69">
        <f t="shared" si="3"/>
        <v>0.1437125748502994</v>
      </c>
      <c r="J69" s="58">
        <v>65</v>
      </c>
      <c r="K69" s="58">
        <v>23</v>
      </c>
      <c r="L69" s="57">
        <v>42</v>
      </c>
      <c r="M69" s="58">
        <v>130</v>
      </c>
    </row>
    <row r="70" spans="2:13" x14ac:dyDescent="0.35">
      <c r="B70" s="59" t="s">
        <v>69</v>
      </c>
      <c r="C70" s="60">
        <v>71.009523809523799</v>
      </c>
      <c r="D70" s="60">
        <v>48.371428571428602</v>
      </c>
      <c r="E70" s="61">
        <v>18.476190476190499</v>
      </c>
      <c r="F70" s="60">
        <v>137.857142857143</v>
      </c>
      <c r="G70" s="69">
        <f t="shared" si="1"/>
        <v>0.51509499136442083</v>
      </c>
      <c r="H70" s="69">
        <f t="shared" si="2"/>
        <v>0.3508808290155439</v>
      </c>
      <c r="I70" s="69">
        <f t="shared" si="3"/>
        <v>0.13402417962003457</v>
      </c>
      <c r="J70" s="60">
        <v>55.266666666666701</v>
      </c>
      <c r="K70" s="60">
        <v>47.6</v>
      </c>
      <c r="L70" s="61">
        <v>32.714285714285701</v>
      </c>
      <c r="M70" s="60">
        <v>135.580952380952</v>
      </c>
    </row>
    <row r="71" spans="2:13" x14ac:dyDescent="0.35">
      <c r="B71" s="59" t="s">
        <v>70</v>
      </c>
      <c r="C71" s="60">
        <v>73.502380952381003</v>
      </c>
      <c r="D71" s="60">
        <v>48.717857142857198</v>
      </c>
      <c r="E71" s="61">
        <v>18.019047619047601</v>
      </c>
      <c r="F71" s="60">
        <v>140.23928571428601</v>
      </c>
      <c r="G71" s="69">
        <f t="shared" si="1"/>
        <v>0.52412118742625202</v>
      </c>
      <c r="H71" s="69">
        <f t="shared" si="2"/>
        <v>0.34739093895637524</v>
      </c>
      <c r="I71" s="69">
        <f t="shared" si="3"/>
        <v>0.12848787361737127</v>
      </c>
      <c r="J71" s="60">
        <v>56.2916666666667</v>
      </c>
      <c r="K71" s="60">
        <v>48.15</v>
      </c>
      <c r="L71" s="61">
        <v>32.903571428571396</v>
      </c>
      <c r="M71" s="60">
        <v>137.34523809523799</v>
      </c>
    </row>
    <row r="72" spans="2:13" x14ac:dyDescent="0.35">
      <c r="B72" s="59" t="s">
        <v>123</v>
      </c>
      <c r="C72" s="53">
        <f>AVERAGE(C55:C71)</f>
        <v>53.55952380952381</v>
      </c>
      <c r="D72" s="53">
        <f t="shared" ref="D72:E72" si="4">AVERAGE(D55:D71)</f>
        <v>45.946428571428577</v>
      </c>
      <c r="E72" s="53">
        <f t="shared" si="4"/>
        <v>21.676190476190477</v>
      </c>
      <c r="F72" s="53">
        <f>AVERAGE(F55:F71)</f>
        <v>121.18214285714288</v>
      </c>
      <c r="G72" s="69">
        <f t="shared" si="1"/>
        <v>0.44197538141129539</v>
      </c>
      <c r="H72" s="69">
        <f t="shared" si="2"/>
        <v>0.37915180808110577</v>
      </c>
      <c r="I72" s="69">
        <f t="shared" si="3"/>
        <v>0.17887281050759873</v>
      </c>
    </row>
    <row r="73" spans="2:13" s="51" customFormat="1" x14ac:dyDescent="0.35">
      <c r="B73" s="59"/>
      <c r="C73" s="53"/>
      <c r="D73" s="53"/>
      <c r="E73" s="53"/>
      <c r="F73" s="53"/>
      <c r="G73" s="69"/>
      <c r="H73" s="69"/>
      <c r="I73" s="69"/>
    </row>
    <row r="74" spans="2:13" s="51" customFormat="1" x14ac:dyDescent="0.35">
      <c r="B74" s="59"/>
      <c r="C74" s="53"/>
      <c r="D74" s="53"/>
      <c r="E74" s="53"/>
      <c r="F74" s="53"/>
      <c r="G74" s="69"/>
      <c r="H74" s="69"/>
      <c r="I74" s="69"/>
    </row>
    <row r="75" spans="2:13" s="51" customFormat="1" x14ac:dyDescent="0.35">
      <c r="B75" s="59"/>
      <c r="C75" s="53"/>
      <c r="D75" s="53"/>
      <c r="E75" s="53"/>
      <c r="F75" s="53"/>
      <c r="G75" s="69"/>
      <c r="H75" s="69"/>
      <c r="I75" s="69"/>
    </row>
    <row r="76" spans="2:13" s="51" customFormat="1" x14ac:dyDescent="0.35">
      <c r="B76" s="59"/>
      <c r="C76" s="53"/>
      <c r="D76" s="53"/>
      <c r="E76" s="53"/>
      <c r="F76" s="53"/>
      <c r="G76" s="69"/>
      <c r="H76" s="69"/>
      <c r="I76" s="69"/>
    </row>
    <row r="77" spans="2:13" s="51" customFormat="1" x14ac:dyDescent="0.35">
      <c r="B77" s="59"/>
      <c r="C77" s="53"/>
      <c r="D77" s="53"/>
      <c r="E77" s="53"/>
      <c r="F77" s="53"/>
      <c r="G77" s="69"/>
      <c r="H77" s="69"/>
      <c r="I77" s="69"/>
    </row>
    <row r="79" spans="2:13" x14ac:dyDescent="0.35">
      <c r="C79" t="s">
        <v>38</v>
      </c>
    </row>
    <row r="80" spans="2:13" x14ac:dyDescent="0.35">
      <c r="C80" t="s">
        <v>40</v>
      </c>
      <c r="D80" t="s">
        <v>41</v>
      </c>
      <c r="E80" t="s">
        <v>42</v>
      </c>
      <c r="F80" t="s">
        <v>43</v>
      </c>
    </row>
    <row r="81" spans="2:6" x14ac:dyDescent="0.35">
      <c r="B81" s="70" t="s">
        <v>125</v>
      </c>
      <c r="C81">
        <v>925</v>
      </c>
      <c r="D81">
        <v>988</v>
      </c>
      <c r="E81">
        <v>1000</v>
      </c>
      <c r="F81">
        <v>945</v>
      </c>
    </row>
    <row r="82" spans="2:6" x14ac:dyDescent="0.35">
      <c r="B82" s="70" t="s">
        <v>126</v>
      </c>
      <c r="C82">
        <v>724</v>
      </c>
      <c r="D82">
        <v>822</v>
      </c>
      <c r="E82">
        <v>855</v>
      </c>
      <c r="F82">
        <v>750</v>
      </c>
    </row>
    <row r="83" spans="2:6" x14ac:dyDescent="0.35">
      <c r="B83" s="70" t="s">
        <v>127</v>
      </c>
      <c r="C83">
        <v>421</v>
      </c>
      <c r="D83">
        <v>401</v>
      </c>
      <c r="E83">
        <v>482</v>
      </c>
      <c r="F83">
        <v>492</v>
      </c>
    </row>
    <row r="84" spans="2:6" x14ac:dyDescent="0.35">
      <c r="B84" s="70"/>
    </row>
    <row r="99" spans="2:8" ht="15" customHeight="1" x14ac:dyDescent="0.35">
      <c r="B99" s="443"/>
      <c r="C99" s="58"/>
      <c r="D99" s="443" t="s">
        <v>113</v>
      </c>
      <c r="E99" s="443"/>
      <c r="H99" t="s">
        <v>113</v>
      </c>
    </row>
    <row r="100" spans="2:8" ht="15" customHeight="1" x14ac:dyDescent="0.35">
      <c r="B100" s="443"/>
      <c r="E100" s="58"/>
    </row>
    <row r="101" spans="2:8" ht="43.5" x14ac:dyDescent="0.35">
      <c r="B101" s="443"/>
      <c r="C101" s="58" t="s">
        <v>3</v>
      </c>
      <c r="D101" s="58"/>
      <c r="G101" t="s">
        <v>112</v>
      </c>
    </row>
    <row r="102" spans="2:8" x14ac:dyDescent="0.35">
      <c r="B102" s="59" t="s">
        <v>70</v>
      </c>
      <c r="C102" s="71">
        <v>0.16900000000000001</v>
      </c>
      <c r="D102" s="71"/>
      <c r="F102" t="s">
        <v>56</v>
      </c>
      <c r="G102" s="72">
        <v>0.02</v>
      </c>
    </row>
    <row r="103" spans="2:8" x14ac:dyDescent="0.35">
      <c r="B103" s="59" t="s">
        <v>69</v>
      </c>
      <c r="C103" s="71">
        <v>0.14599999999999999</v>
      </c>
      <c r="D103" s="71"/>
      <c r="F103" t="s">
        <v>63</v>
      </c>
      <c r="G103" s="72">
        <v>0.02</v>
      </c>
    </row>
    <row r="104" spans="2:8" x14ac:dyDescent="0.35">
      <c r="B104" s="59" t="s">
        <v>59</v>
      </c>
      <c r="C104" s="71">
        <v>0.14000000000000001</v>
      </c>
      <c r="D104" s="71"/>
      <c r="F104" t="s">
        <v>55</v>
      </c>
      <c r="G104" s="72">
        <v>0.03</v>
      </c>
    </row>
    <row r="105" spans="2:8" x14ac:dyDescent="0.35">
      <c r="B105" s="59" t="s">
        <v>67</v>
      </c>
      <c r="C105" s="71">
        <v>0.13</v>
      </c>
      <c r="D105" s="71"/>
      <c r="F105" t="s">
        <v>59</v>
      </c>
      <c r="G105" s="72">
        <v>0.03</v>
      </c>
    </row>
    <row r="106" spans="2:8" x14ac:dyDescent="0.35">
      <c r="B106" s="59" t="s">
        <v>68</v>
      </c>
      <c r="C106" s="71">
        <v>0.123</v>
      </c>
      <c r="D106" s="71"/>
      <c r="F106" t="s">
        <v>64</v>
      </c>
      <c r="G106" s="72">
        <v>0.03</v>
      </c>
    </row>
    <row r="107" spans="2:8" x14ac:dyDescent="0.35">
      <c r="B107" s="59" t="s">
        <v>56</v>
      </c>
      <c r="C107" s="71">
        <v>0.12</v>
      </c>
      <c r="D107" s="71"/>
      <c r="F107" t="s">
        <v>54</v>
      </c>
      <c r="G107" s="72">
        <v>0.05</v>
      </c>
    </row>
    <row r="108" spans="2:8" x14ac:dyDescent="0.35">
      <c r="B108" s="59" t="s">
        <v>58</v>
      </c>
      <c r="C108" s="71">
        <v>0.12</v>
      </c>
      <c r="D108" s="71"/>
      <c r="F108" t="s">
        <v>57</v>
      </c>
      <c r="G108" s="72">
        <v>0.06</v>
      </c>
    </row>
    <row r="109" spans="2:8" x14ac:dyDescent="0.35">
      <c r="B109" s="59" t="s">
        <v>60</v>
      </c>
      <c r="C109" s="71">
        <v>0.1</v>
      </c>
      <c r="D109" s="71"/>
      <c r="F109" t="s">
        <v>61</v>
      </c>
      <c r="G109" s="72">
        <v>7.0000000000000007E-2</v>
      </c>
    </row>
    <row r="110" spans="2:8" x14ac:dyDescent="0.35">
      <c r="B110" s="59" t="s">
        <v>57</v>
      </c>
      <c r="C110" s="71">
        <v>0.09</v>
      </c>
      <c r="D110" s="71"/>
      <c r="F110" t="s">
        <v>65</v>
      </c>
      <c r="G110" s="72">
        <v>7.0000000000000007E-2</v>
      </c>
    </row>
    <row r="111" spans="2:8" x14ac:dyDescent="0.35">
      <c r="B111" s="59" t="s">
        <v>61</v>
      </c>
      <c r="C111" s="71">
        <v>0.09</v>
      </c>
      <c r="D111" s="71"/>
      <c r="F111" t="s">
        <v>60</v>
      </c>
      <c r="G111" s="72">
        <v>0.09</v>
      </c>
    </row>
    <row r="112" spans="2:8" x14ac:dyDescent="0.35">
      <c r="B112" s="59" t="s">
        <v>54</v>
      </c>
      <c r="C112" s="71">
        <v>0.08</v>
      </c>
      <c r="D112" s="71"/>
      <c r="F112" t="s">
        <v>66</v>
      </c>
      <c r="G112" s="72">
        <v>0.09</v>
      </c>
    </row>
    <row r="113" spans="2:8" x14ac:dyDescent="0.35">
      <c r="B113" s="59" t="s">
        <v>66</v>
      </c>
      <c r="C113" s="71">
        <v>0.05</v>
      </c>
      <c r="D113" s="71"/>
      <c r="F113" t="s">
        <v>69</v>
      </c>
      <c r="G113" s="72">
        <v>9.6000000000000002E-2</v>
      </c>
    </row>
    <row r="114" spans="2:8" x14ac:dyDescent="0.35">
      <c r="B114" s="59" t="s">
        <v>55</v>
      </c>
      <c r="C114" s="71">
        <v>0.04</v>
      </c>
      <c r="D114" s="71"/>
      <c r="F114" t="s">
        <v>70</v>
      </c>
      <c r="G114" s="72">
        <v>9.9500000000000005E-2</v>
      </c>
    </row>
    <row r="115" spans="2:8" x14ac:dyDescent="0.35">
      <c r="B115" s="59" t="s">
        <v>64</v>
      </c>
      <c r="C115" s="71">
        <v>0.04</v>
      </c>
      <c r="D115" s="71"/>
      <c r="F115" t="s">
        <v>67</v>
      </c>
      <c r="G115" s="72">
        <v>0.1</v>
      </c>
    </row>
    <row r="116" spans="2:8" ht="15" x14ac:dyDescent="0.25">
      <c r="B116" s="59" t="s">
        <v>65</v>
      </c>
      <c r="C116" s="71">
        <v>0.03</v>
      </c>
      <c r="D116" s="71"/>
      <c r="F116" t="s">
        <v>68</v>
      </c>
      <c r="G116" s="72">
        <v>0.11</v>
      </c>
    </row>
    <row r="117" spans="2:8" ht="15" x14ac:dyDescent="0.25">
      <c r="B117" s="59" t="s">
        <v>63</v>
      </c>
      <c r="C117" s="71">
        <v>0.02</v>
      </c>
      <c r="D117" s="71"/>
      <c r="F117" t="s">
        <v>58</v>
      </c>
      <c r="G117" s="72">
        <v>0.12</v>
      </c>
    </row>
    <row r="118" spans="2:8" ht="15" x14ac:dyDescent="0.25">
      <c r="B118" s="59" t="s">
        <v>62</v>
      </c>
      <c r="C118" s="71">
        <v>0</v>
      </c>
      <c r="D118" s="71"/>
      <c r="F118" t="s">
        <v>62</v>
      </c>
      <c r="G118" s="72">
        <v>0.13</v>
      </c>
    </row>
    <row r="122" spans="2:8" ht="15" x14ac:dyDescent="0.25">
      <c r="C122" t="s">
        <v>40</v>
      </c>
      <c r="D122" t="s">
        <v>41</v>
      </c>
      <c r="E122" t="s">
        <v>42</v>
      </c>
      <c r="F122" t="s">
        <v>43</v>
      </c>
    </row>
    <row r="123" spans="2:8" ht="15" x14ac:dyDescent="0.25">
      <c r="C123" s="71">
        <v>0.16900000000000001</v>
      </c>
      <c r="D123" s="72">
        <v>0.13</v>
      </c>
      <c r="E123" s="71">
        <v>0.16900000000000001</v>
      </c>
      <c r="F123" s="72">
        <v>0.13</v>
      </c>
    </row>
    <row r="124" spans="2:8" ht="15" x14ac:dyDescent="0.25">
      <c r="C124" s="71">
        <v>0.14599999999999999</v>
      </c>
      <c r="D124" s="72">
        <v>0.12</v>
      </c>
      <c r="E124" s="71">
        <v>0.14599999999999999</v>
      </c>
      <c r="F124" s="72">
        <v>0.12</v>
      </c>
      <c r="H124" t="s">
        <v>128</v>
      </c>
    </row>
    <row r="125" spans="2:8" ht="15" x14ac:dyDescent="0.25">
      <c r="C125" s="71">
        <v>0.14000000000000001</v>
      </c>
      <c r="D125" s="72">
        <v>0.11</v>
      </c>
      <c r="E125" s="71">
        <v>0.14000000000000001</v>
      </c>
      <c r="F125" s="72">
        <v>0.11</v>
      </c>
    </row>
    <row r="126" spans="2:8" ht="15" x14ac:dyDescent="0.25">
      <c r="C126" s="71">
        <v>0.13</v>
      </c>
      <c r="D126" s="72">
        <v>0.1</v>
      </c>
      <c r="E126" s="71">
        <v>0.13</v>
      </c>
      <c r="F126" s="72">
        <v>0.1</v>
      </c>
    </row>
    <row r="127" spans="2:8" ht="15" x14ac:dyDescent="0.25">
      <c r="C127" s="71">
        <v>0.123</v>
      </c>
      <c r="D127" s="72">
        <v>9.9500000000000005E-2</v>
      </c>
      <c r="E127" s="71">
        <v>0.123</v>
      </c>
      <c r="F127" s="72">
        <v>9.9500000000000005E-2</v>
      </c>
    </row>
    <row r="128" spans="2:8" ht="15" x14ac:dyDescent="0.25">
      <c r="C128" s="71">
        <v>0.12</v>
      </c>
      <c r="D128" s="72">
        <v>9.6000000000000002E-2</v>
      </c>
      <c r="E128" s="71">
        <v>0.12</v>
      </c>
      <c r="F128" s="72">
        <v>9.6000000000000002E-2</v>
      </c>
    </row>
    <row r="129" spans="3:6" ht="15" x14ac:dyDescent="0.25">
      <c r="C129" s="71">
        <v>0.12</v>
      </c>
      <c r="D129" s="72">
        <v>0.09</v>
      </c>
      <c r="E129" s="71">
        <v>0.12</v>
      </c>
      <c r="F129" s="72">
        <v>0.09</v>
      </c>
    </row>
    <row r="130" spans="3:6" ht="15" x14ac:dyDescent="0.25">
      <c r="C130" s="71">
        <v>0.1</v>
      </c>
      <c r="D130" s="72">
        <v>0.09</v>
      </c>
      <c r="E130" s="71">
        <v>0.1</v>
      </c>
      <c r="F130" s="72">
        <v>0.09</v>
      </c>
    </row>
    <row r="131" spans="3:6" ht="15" x14ac:dyDescent="0.25">
      <c r="C131" s="71">
        <v>0.09</v>
      </c>
      <c r="D131" s="72">
        <v>7.0000000000000007E-2</v>
      </c>
      <c r="E131" s="71">
        <v>0.09</v>
      </c>
      <c r="F131" s="72">
        <v>7.0000000000000007E-2</v>
      </c>
    </row>
    <row r="132" spans="3:6" x14ac:dyDescent="0.35">
      <c r="C132" s="71">
        <v>0.09</v>
      </c>
      <c r="D132" s="72">
        <v>7.0000000000000007E-2</v>
      </c>
      <c r="E132" s="71">
        <v>0.09</v>
      </c>
      <c r="F132" s="72">
        <v>7.0000000000000007E-2</v>
      </c>
    </row>
    <row r="133" spans="3:6" x14ac:dyDescent="0.35">
      <c r="C133" s="71">
        <v>0.08</v>
      </c>
      <c r="D133" s="72">
        <v>0.06</v>
      </c>
      <c r="E133" s="71">
        <v>0.08</v>
      </c>
      <c r="F133" s="72">
        <v>0.06</v>
      </c>
    </row>
    <row r="134" spans="3:6" x14ac:dyDescent="0.35">
      <c r="C134" s="71">
        <v>0.05</v>
      </c>
      <c r="D134" s="72">
        <v>0.05</v>
      </c>
      <c r="E134" s="71">
        <v>0.05</v>
      </c>
      <c r="F134" s="72">
        <v>0.05</v>
      </c>
    </row>
    <row r="135" spans="3:6" x14ac:dyDescent="0.35">
      <c r="C135" s="71">
        <v>0.04</v>
      </c>
      <c r="D135" s="72">
        <v>0.03</v>
      </c>
      <c r="E135" s="71">
        <v>0.04</v>
      </c>
      <c r="F135" s="72">
        <v>0.03</v>
      </c>
    </row>
    <row r="136" spans="3:6" x14ac:dyDescent="0.35">
      <c r="C136" s="71">
        <v>0.04</v>
      </c>
      <c r="D136" s="72">
        <v>0.03</v>
      </c>
      <c r="E136" s="71">
        <v>0.04</v>
      </c>
      <c r="F136" s="72">
        <v>0.03</v>
      </c>
    </row>
    <row r="137" spans="3:6" x14ac:dyDescent="0.35">
      <c r="C137" s="71">
        <v>0.03</v>
      </c>
      <c r="D137" s="72">
        <v>0.03</v>
      </c>
      <c r="E137" s="71">
        <v>0.03</v>
      </c>
      <c r="F137" s="72">
        <v>0.03</v>
      </c>
    </row>
    <row r="138" spans="3:6" x14ac:dyDescent="0.35">
      <c r="C138" s="71">
        <v>0.02</v>
      </c>
      <c r="D138" s="72">
        <v>0.02</v>
      </c>
      <c r="E138" s="71">
        <v>0.02</v>
      </c>
      <c r="F138" s="72">
        <v>0.02</v>
      </c>
    </row>
    <row r="139" spans="3:6" x14ac:dyDescent="0.35">
      <c r="C139" s="71">
        <v>0</v>
      </c>
      <c r="D139" s="72">
        <v>0.02</v>
      </c>
      <c r="E139" s="71">
        <v>0</v>
      </c>
      <c r="F139" s="72">
        <v>0.02</v>
      </c>
    </row>
  </sheetData>
  <autoFilter ref="F101:G118">
    <sortState ref="F102:G118">
      <sortCondition ref="G101:G118"/>
    </sortState>
  </autoFilter>
  <sortState ref="F123:F139">
    <sortCondition descending="1" ref="F123"/>
  </sortState>
  <mergeCells count="5">
    <mergeCell ref="B99:B101"/>
    <mergeCell ref="D99:E99"/>
    <mergeCell ref="D52:K52"/>
    <mergeCell ref="D53:G53"/>
    <mergeCell ref="H53:K5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showGridLines="0" topLeftCell="C1" zoomScaleNormal="100" workbookViewId="0">
      <selection activeCell="V1" sqref="V1:W1"/>
    </sheetView>
  </sheetViews>
  <sheetFormatPr defaultColWidth="0" defaultRowHeight="14.5" zeroHeight="1" x14ac:dyDescent="0.35"/>
  <cols>
    <col min="1" max="1" width="4" customWidth="1"/>
    <col min="2" max="2" width="50.81640625" customWidth="1"/>
    <col min="3" max="3" width="11.7265625" customWidth="1"/>
    <col min="4" max="4" width="9.54296875" style="51" customWidth="1"/>
    <col min="5" max="5" width="11.7265625" customWidth="1"/>
    <col min="6" max="7" width="12" customWidth="1"/>
    <col min="8" max="8" width="9" customWidth="1"/>
    <col min="9" max="14" width="7.1796875" customWidth="1"/>
    <col min="15" max="15" width="9" customWidth="1"/>
    <col min="16" max="21" width="6.54296875" customWidth="1"/>
    <col min="22" max="23" width="10.7265625" customWidth="1"/>
    <col min="24" max="24" width="9.1796875" customWidth="1"/>
    <col min="25" max="16384" width="9.1796875" hidden="1"/>
  </cols>
  <sheetData>
    <row r="1" spans="1:24" s="51" customFormat="1" ht="35.25" customHeight="1" x14ac:dyDescent="0.35">
      <c r="A1" s="19"/>
      <c r="B1" s="173" t="s">
        <v>204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297" t="s">
        <v>196</v>
      </c>
      <c r="W1" s="297"/>
      <c r="X1" s="141"/>
    </row>
    <row r="2" spans="1:24" s="168" customFormat="1" ht="31.5" customHeight="1" x14ac:dyDescent="0.6">
      <c r="B2" s="65"/>
      <c r="C2" s="169"/>
      <c r="D2" s="169"/>
      <c r="E2" s="169"/>
      <c r="F2" s="169"/>
      <c r="G2" s="170" t="s">
        <v>206</v>
      </c>
      <c r="H2" s="169"/>
      <c r="I2" s="169"/>
      <c r="J2" s="169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69"/>
      <c r="W2" s="172"/>
    </row>
    <row r="3" spans="1:24" s="51" customFormat="1" ht="19" thickBot="1" x14ac:dyDescent="0.5">
      <c r="B3" s="65" t="s">
        <v>205</v>
      </c>
      <c r="C3" s="23"/>
      <c r="D3" s="23"/>
      <c r="E3" s="23"/>
      <c r="F3" s="23"/>
      <c r="G3" s="23"/>
      <c r="H3" s="23"/>
      <c r="I3" s="23"/>
      <c r="J3" s="23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3"/>
      <c r="W3" s="25"/>
    </row>
    <row r="4" spans="1:24" ht="30.75" customHeight="1" thickTop="1" thickBot="1" x14ac:dyDescent="0.4">
      <c r="B4" s="341" t="s">
        <v>53</v>
      </c>
      <c r="C4" s="342" t="s">
        <v>83</v>
      </c>
      <c r="D4" s="342" t="s">
        <v>164</v>
      </c>
      <c r="E4" s="342" t="s">
        <v>84</v>
      </c>
      <c r="F4" s="304" t="s">
        <v>89</v>
      </c>
      <c r="G4" s="305"/>
      <c r="H4" s="304" t="s">
        <v>94</v>
      </c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05"/>
      <c r="V4" s="304" t="s">
        <v>22</v>
      </c>
      <c r="W4" s="305"/>
    </row>
    <row r="5" spans="1:24" s="51" customFormat="1" ht="60" customHeight="1" thickTop="1" thickBot="1" x14ac:dyDescent="0.4">
      <c r="B5" s="341"/>
      <c r="C5" s="343"/>
      <c r="D5" s="343"/>
      <c r="E5" s="343"/>
      <c r="F5" s="306" t="s">
        <v>92</v>
      </c>
      <c r="G5" s="308" t="s">
        <v>93</v>
      </c>
      <c r="H5" s="304" t="s">
        <v>100</v>
      </c>
      <c r="I5" s="312"/>
      <c r="J5" s="312"/>
      <c r="K5" s="312"/>
      <c r="L5" s="312"/>
      <c r="M5" s="312"/>
      <c r="N5" s="305"/>
      <c r="O5" s="312" t="s">
        <v>99</v>
      </c>
      <c r="P5" s="312"/>
      <c r="Q5" s="312"/>
      <c r="R5" s="312"/>
      <c r="S5" s="312"/>
      <c r="T5" s="312"/>
      <c r="U5" s="305"/>
      <c r="V5" s="306" t="s">
        <v>47</v>
      </c>
      <c r="W5" s="308" t="s">
        <v>82</v>
      </c>
    </row>
    <row r="6" spans="1:24" ht="27.75" customHeight="1" thickTop="1" thickBot="1" x14ac:dyDescent="0.4">
      <c r="B6" s="341"/>
      <c r="C6" s="344"/>
      <c r="D6" s="344"/>
      <c r="E6" s="344"/>
      <c r="F6" s="307"/>
      <c r="G6" s="309"/>
      <c r="H6" s="112" t="s">
        <v>95</v>
      </c>
      <c r="I6" s="313" t="s">
        <v>96</v>
      </c>
      <c r="J6" s="313"/>
      <c r="K6" s="313" t="s">
        <v>97</v>
      </c>
      <c r="L6" s="313"/>
      <c r="M6" s="310" t="s">
        <v>98</v>
      </c>
      <c r="N6" s="311"/>
      <c r="O6" s="112" t="s">
        <v>95</v>
      </c>
      <c r="P6" s="313" t="s">
        <v>96</v>
      </c>
      <c r="Q6" s="313"/>
      <c r="R6" s="313" t="s">
        <v>97</v>
      </c>
      <c r="S6" s="313"/>
      <c r="T6" s="310" t="s">
        <v>98</v>
      </c>
      <c r="U6" s="311"/>
      <c r="V6" s="307"/>
      <c r="W6" s="309"/>
    </row>
    <row r="7" spans="1:24" s="140" customFormat="1" ht="21.75" customHeight="1" thickTop="1" thickBot="1" x14ac:dyDescent="0.4">
      <c r="B7" s="38" t="s">
        <v>154</v>
      </c>
      <c r="C7" s="38" t="s">
        <v>88</v>
      </c>
      <c r="D7" s="93">
        <v>1</v>
      </c>
      <c r="E7" s="38" t="s">
        <v>86</v>
      </c>
      <c r="F7" s="100">
        <f>Data!G32</f>
        <v>0</v>
      </c>
      <c r="G7" s="113">
        <f>Data!H32</f>
        <v>0</v>
      </c>
      <c r="H7" s="100">
        <f>Data!M32</f>
        <v>0</v>
      </c>
      <c r="I7" s="101">
        <f>Data!J32</f>
        <v>0</v>
      </c>
      <c r="J7" s="107" t="e">
        <f t="shared" ref="J7:J25" si="0">I7/H7</f>
        <v>#DIV/0!</v>
      </c>
      <c r="K7" s="186">
        <f>Data!K32</f>
        <v>0</v>
      </c>
      <c r="L7" s="107" t="e">
        <f t="shared" ref="L7:L25" si="1">K7/H7</f>
        <v>#DIV/0!</v>
      </c>
      <c r="M7" s="101">
        <f>Data!L32</f>
        <v>0</v>
      </c>
      <c r="N7" s="48" t="e">
        <f t="shared" ref="N7:N25" si="2">M7/H7</f>
        <v>#DIV/0!</v>
      </c>
      <c r="O7" s="100">
        <f>Data!S32</f>
        <v>0</v>
      </c>
      <c r="P7" s="101">
        <f>Data!P32</f>
        <v>0</v>
      </c>
      <c r="Q7" s="107" t="e">
        <f t="shared" ref="Q7:Q25" si="3">P7/O7</f>
        <v>#DIV/0!</v>
      </c>
      <c r="R7" s="190">
        <f>Data!Q32</f>
        <v>0</v>
      </c>
      <c r="S7" s="107" t="e">
        <f t="shared" ref="S7:S25" si="4">R7/O7</f>
        <v>#DIV/0!</v>
      </c>
      <c r="T7" s="101">
        <f>Data!R32</f>
        <v>0</v>
      </c>
      <c r="U7" s="48" t="e">
        <f t="shared" ref="U7:U25" si="5">T7/O7</f>
        <v>#DIV/0!</v>
      </c>
      <c r="V7" s="108">
        <f>Data!U32</f>
        <v>0</v>
      </c>
      <c r="W7" s="109">
        <f>Data!V32</f>
        <v>0</v>
      </c>
    </row>
    <row r="8" spans="1:24" s="17" customFormat="1" ht="21.75" customHeight="1" thickTop="1" thickBot="1" x14ac:dyDescent="0.4">
      <c r="B8" s="39" t="s">
        <v>144</v>
      </c>
      <c r="C8" s="39" t="s">
        <v>88</v>
      </c>
      <c r="D8" s="94">
        <v>1</v>
      </c>
      <c r="E8" s="39" t="s">
        <v>86</v>
      </c>
      <c r="F8" s="105">
        <f>Data!G33</f>
        <v>0</v>
      </c>
      <c r="G8" s="114">
        <f>Data!H33</f>
        <v>0</v>
      </c>
      <c r="H8" s="102">
        <f>Data!M33</f>
        <v>0</v>
      </c>
      <c r="I8" s="103">
        <f>Data!J33</f>
        <v>0</v>
      </c>
      <c r="J8" s="106" t="e">
        <f t="shared" si="0"/>
        <v>#DIV/0!</v>
      </c>
      <c r="K8" s="189">
        <f>Data!K33</f>
        <v>0</v>
      </c>
      <c r="L8" s="187" t="e">
        <f t="shared" si="1"/>
        <v>#DIV/0!</v>
      </c>
      <c r="M8" s="103">
        <f>Data!L33</f>
        <v>0</v>
      </c>
      <c r="N8" s="47" t="e">
        <f t="shared" si="2"/>
        <v>#DIV/0!</v>
      </c>
      <c r="O8" s="105">
        <f>Data!S33</f>
        <v>0</v>
      </c>
      <c r="P8" s="103">
        <f>Data!P33</f>
        <v>0</v>
      </c>
      <c r="Q8" s="106" t="e">
        <f t="shared" si="3"/>
        <v>#DIV/0!</v>
      </c>
      <c r="R8" s="191">
        <f>Data!Q33</f>
        <v>0</v>
      </c>
      <c r="S8" s="106" t="e">
        <f t="shared" si="4"/>
        <v>#DIV/0!</v>
      </c>
      <c r="T8" s="103">
        <f>Data!R33</f>
        <v>0</v>
      </c>
      <c r="U8" s="47" t="e">
        <f t="shared" si="5"/>
        <v>#DIV/0!</v>
      </c>
      <c r="V8" s="110">
        <f>Data!U33</f>
        <v>0</v>
      </c>
      <c r="W8" s="111">
        <f>Data!V33</f>
        <v>0</v>
      </c>
    </row>
    <row r="9" spans="1:24" s="17" customFormat="1" ht="21.75" customHeight="1" thickTop="1" thickBot="1" x14ac:dyDescent="0.4">
      <c r="B9" s="36" t="s">
        <v>155</v>
      </c>
      <c r="C9" s="36" t="s">
        <v>88</v>
      </c>
      <c r="D9" s="91">
        <v>2</v>
      </c>
      <c r="E9" s="36" t="s">
        <v>86</v>
      </c>
      <c r="F9" s="100">
        <f>Data!G34</f>
        <v>0</v>
      </c>
      <c r="G9" s="113">
        <f>Data!H34</f>
        <v>0</v>
      </c>
      <c r="H9" s="104">
        <f>Data!M34</f>
        <v>0</v>
      </c>
      <c r="I9" s="101">
        <f>Data!J34</f>
        <v>0</v>
      </c>
      <c r="J9" s="107" t="e">
        <f t="shared" si="0"/>
        <v>#DIV/0!</v>
      </c>
      <c r="K9" s="186">
        <f>Data!K34</f>
        <v>0</v>
      </c>
      <c r="L9" s="107" t="e">
        <f t="shared" si="1"/>
        <v>#DIV/0!</v>
      </c>
      <c r="M9" s="101">
        <f>Data!L34</f>
        <v>0</v>
      </c>
      <c r="N9" s="48" t="e">
        <f t="shared" si="2"/>
        <v>#DIV/0!</v>
      </c>
      <c r="O9" s="100">
        <f>Data!S34</f>
        <v>0</v>
      </c>
      <c r="P9" s="101">
        <f>Data!P34</f>
        <v>0</v>
      </c>
      <c r="Q9" s="107" t="e">
        <f t="shared" si="3"/>
        <v>#DIV/0!</v>
      </c>
      <c r="R9" s="190">
        <f>Data!Q34</f>
        <v>0</v>
      </c>
      <c r="S9" s="107" t="e">
        <f t="shared" si="4"/>
        <v>#DIV/0!</v>
      </c>
      <c r="T9" s="101">
        <f>Data!R34</f>
        <v>0</v>
      </c>
      <c r="U9" s="48" t="e">
        <f t="shared" si="5"/>
        <v>#DIV/0!</v>
      </c>
      <c r="V9" s="108">
        <f>Data!U34</f>
        <v>0</v>
      </c>
      <c r="W9" s="109">
        <f>Data!V34</f>
        <v>0</v>
      </c>
    </row>
    <row r="10" spans="1:24" s="17" customFormat="1" ht="21.75" customHeight="1" thickTop="1" thickBot="1" x14ac:dyDescent="0.4">
      <c r="B10" s="41" t="s">
        <v>156</v>
      </c>
      <c r="C10" s="41" t="s">
        <v>88</v>
      </c>
      <c r="D10" s="96">
        <v>2</v>
      </c>
      <c r="E10" s="41" t="s">
        <v>86</v>
      </c>
      <c r="F10" s="105">
        <f>Data!G35</f>
        <v>0</v>
      </c>
      <c r="G10" s="114">
        <f>Data!H35</f>
        <v>0</v>
      </c>
      <c r="H10" s="102">
        <f>Data!M35</f>
        <v>0</v>
      </c>
      <c r="I10" s="103">
        <f>Data!J35</f>
        <v>0</v>
      </c>
      <c r="J10" s="106" t="e">
        <f t="shared" si="0"/>
        <v>#DIV/0!</v>
      </c>
      <c r="K10" s="189">
        <f>Data!K35</f>
        <v>0</v>
      </c>
      <c r="L10" s="106" t="e">
        <f t="shared" si="1"/>
        <v>#DIV/0!</v>
      </c>
      <c r="M10" s="103">
        <f>Data!L35</f>
        <v>0</v>
      </c>
      <c r="N10" s="47" t="e">
        <f t="shared" si="2"/>
        <v>#DIV/0!</v>
      </c>
      <c r="O10" s="105">
        <f>Data!S35</f>
        <v>0</v>
      </c>
      <c r="P10" s="103">
        <f>Data!P35</f>
        <v>0</v>
      </c>
      <c r="Q10" s="106" t="e">
        <f t="shared" si="3"/>
        <v>#DIV/0!</v>
      </c>
      <c r="R10" s="191">
        <f>Data!Q35</f>
        <v>0</v>
      </c>
      <c r="S10" s="106" t="e">
        <f t="shared" si="4"/>
        <v>#DIV/0!</v>
      </c>
      <c r="T10" s="103">
        <f>Data!R35</f>
        <v>0</v>
      </c>
      <c r="U10" s="47" t="e">
        <f t="shared" si="5"/>
        <v>#DIV/0!</v>
      </c>
      <c r="V10" s="110">
        <f>Data!U35</f>
        <v>0</v>
      </c>
      <c r="W10" s="111">
        <f>Data!V35</f>
        <v>0</v>
      </c>
    </row>
    <row r="11" spans="1:24" s="17" customFormat="1" ht="21.75" customHeight="1" thickTop="1" thickBot="1" x14ac:dyDescent="0.4">
      <c r="B11" s="38" t="s">
        <v>157</v>
      </c>
      <c r="C11" s="38" t="s">
        <v>88</v>
      </c>
      <c r="D11" s="93">
        <v>2</v>
      </c>
      <c r="E11" s="38" t="s">
        <v>86</v>
      </c>
      <c r="F11" s="100">
        <f>Data!G36</f>
        <v>0</v>
      </c>
      <c r="G11" s="113">
        <f>Data!H36</f>
        <v>0</v>
      </c>
      <c r="H11" s="104">
        <f>Data!M36</f>
        <v>0</v>
      </c>
      <c r="I11" s="101">
        <f>Data!J36</f>
        <v>0</v>
      </c>
      <c r="J11" s="107" t="e">
        <f t="shared" si="0"/>
        <v>#DIV/0!</v>
      </c>
      <c r="K11" s="186">
        <f>Data!K36</f>
        <v>0</v>
      </c>
      <c r="L11" s="107" t="e">
        <f t="shared" si="1"/>
        <v>#DIV/0!</v>
      </c>
      <c r="M11" s="101">
        <f>Data!L36</f>
        <v>0</v>
      </c>
      <c r="N11" s="48" t="e">
        <f t="shared" si="2"/>
        <v>#DIV/0!</v>
      </c>
      <c r="O11" s="100">
        <f>Data!S36</f>
        <v>0</v>
      </c>
      <c r="P11" s="101">
        <f>Data!P36</f>
        <v>0</v>
      </c>
      <c r="Q11" s="107" t="e">
        <f t="shared" si="3"/>
        <v>#DIV/0!</v>
      </c>
      <c r="R11" s="190">
        <f>Data!Q36</f>
        <v>0</v>
      </c>
      <c r="S11" s="107" t="e">
        <f t="shared" si="4"/>
        <v>#DIV/0!</v>
      </c>
      <c r="T11" s="101">
        <f>Data!R36</f>
        <v>0</v>
      </c>
      <c r="U11" s="48" t="e">
        <f t="shared" si="5"/>
        <v>#DIV/0!</v>
      </c>
      <c r="V11" s="108">
        <f>Data!U36</f>
        <v>0</v>
      </c>
      <c r="W11" s="109">
        <f>Data!V36</f>
        <v>0</v>
      </c>
    </row>
    <row r="12" spans="1:24" s="17" customFormat="1" ht="21.75" customHeight="1" thickTop="1" thickBot="1" x14ac:dyDescent="0.4">
      <c r="B12" s="39" t="s">
        <v>158</v>
      </c>
      <c r="C12" s="39" t="s">
        <v>88</v>
      </c>
      <c r="D12" s="94">
        <v>2</v>
      </c>
      <c r="E12" s="39" t="s">
        <v>86</v>
      </c>
      <c r="F12" s="105">
        <f>Data!G37</f>
        <v>0</v>
      </c>
      <c r="G12" s="114">
        <f>Data!H37</f>
        <v>0</v>
      </c>
      <c r="H12" s="102">
        <f>Data!M37</f>
        <v>0</v>
      </c>
      <c r="I12" s="103">
        <f>Data!J37</f>
        <v>0</v>
      </c>
      <c r="J12" s="106" t="e">
        <f t="shared" si="0"/>
        <v>#DIV/0!</v>
      </c>
      <c r="K12" s="189">
        <f>Data!K37</f>
        <v>0</v>
      </c>
      <c r="L12" s="106" t="e">
        <f t="shared" si="1"/>
        <v>#DIV/0!</v>
      </c>
      <c r="M12" s="103">
        <f>Data!L37</f>
        <v>0</v>
      </c>
      <c r="N12" s="47" t="e">
        <f t="shared" si="2"/>
        <v>#DIV/0!</v>
      </c>
      <c r="O12" s="105">
        <f>Data!S37</f>
        <v>0</v>
      </c>
      <c r="P12" s="103">
        <f>Data!P37</f>
        <v>0</v>
      </c>
      <c r="Q12" s="106" t="e">
        <f t="shared" si="3"/>
        <v>#DIV/0!</v>
      </c>
      <c r="R12" s="191">
        <f>Data!Q37</f>
        <v>0</v>
      </c>
      <c r="S12" s="106" t="e">
        <f t="shared" si="4"/>
        <v>#DIV/0!</v>
      </c>
      <c r="T12" s="103">
        <f>Data!R37</f>
        <v>0</v>
      </c>
      <c r="U12" s="47" t="e">
        <f t="shared" si="5"/>
        <v>#DIV/0!</v>
      </c>
      <c r="V12" s="110">
        <f>Data!U37</f>
        <v>0</v>
      </c>
      <c r="W12" s="111">
        <f>Data!V37</f>
        <v>0</v>
      </c>
    </row>
    <row r="13" spans="1:24" s="17" customFormat="1" ht="21.75" customHeight="1" thickTop="1" thickBot="1" x14ac:dyDescent="0.4">
      <c r="B13" s="38" t="s">
        <v>159</v>
      </c>
      <c r="C13" s="38" t="s">
        <v>88</v>
      </c>
      <c r="D13" s="93">
        <v>2</v>
      </c>
      <c r="E13" s="38" t="s">
        <v>86</v>
      </c>
      <c r="F13" s="100">
        <f>Data!G38</f>
        <v>0</v>
      </c>
      <c r="G13" s="113">
        <f>Data!H38</f>
        <v>0</v>
      </c>
      <c r="H13" s="104">
        <f>Data!M38</f>
        <v>0</v>
      </c>
      <c r="I13" s="101">
        <f>Data!J38</f>
        <v>0</v>
      </c>
      <c r="J13" s="107" t="e">
        <f t="shared" si="0"/>
        <v>#DIV/0!</v>
      </c>
      <c r="K13" s="186">
        <f>Data!K38</f>
        <v>0</v>
      </c>
      <c r="L13" s="107" t="e">
        <f t="shared" si="1"/>
        <v>#DIV/0!</v>
      </c>
      <c r="M13" s="101">
        <f>Data!L38</f>
        <v>0</v>
      </c>
      <c r="N13" s="48" t="e">
        <f t="shared" si="2"/>
        <v>#DIV/0!</v>
      </c>
      <c r="O13" s="100">
        <f>Data!S38</f>
        <v>0</v>
      </c>
      <c r="P13" s="101">
        <f>Data!P38</f>
        <v>0</v>
      </c>
      <c r="Q13" s="107" t="e">
        <f t="shared" si="3"/>
        <v>#DIV/0!</v>
      </c>
      <c r="R13" s="190">
        <f>Data!Q38</f>
        <v>0</v>
      </c>
      <c r="S13" s="107" t="e">
        <f t="shared" si="4"/>
        <v>#DIV/0!</v>
      </c>
      <c r="T13" s="101">
        <f>Data!R38</f>
        <v>0</v>
      </c>
      <c r="U13" s="48" t="e">
        <f t="shared" si="5"/>
        <v>#DIV/0!</v>
      </c>
      <c r="V13" s="108">
        <f>Data!U38</f>
        <v>0</v>
      </c>
      <c r="W13" s="109">
        <f>Data!V38</f>
        <v>0</v>
      </c>
    </row>
    <row r="14" spans="1:24" s="17" customFormat="1" ht="21.75" customHeight="1" thickTop="1" thickBot="1" x14ac:dyDescent="0.4">
      <c r="B14" s="39" t="s">
        <v>133</v>
      </c>
      <c r="C14" s="39" t="s">
        <v>88</v>
      </c>
      <c r="D14" s="94">
        <v>2</v>
      </c>
      <c r="E14" s="39" t="s">
        <v>86</v>
      </c>
      <c r="F14" s="105">
        <f>Data!G39</f>
        <v>0</v>
      </c>
      <c r="G14" s="114">
        <f>Data!H39</f>
        <v>0</v>
      </c>
      <c r="H14" s="102">
        <f>Data!M39</f>
        <v>0</v>
      </c>
      <c r="I14" s="103">
        <f>Data!J39</f>
        <v>0</v>
      </c>
      <c r="J14" s="106" t="e">
        <f t="shared" si="0"/>
        <v>#DIV/0!</v>
      </c>
      <c r="K14" s="189">
        <f>Data!K39</f>
        <v>0</v>
      </c>
      <c r="L14" s="106" t="e">
        <f t="shared" si="1"/>
        <v>#DIV/0!</v>
      </c>
      <c r="M14" s="103">
        <f>Data!L39</f>
        <v>0</v>
      </c>
      <c r="N14" s="47" t="e">
        <f t="shared" si="2"/>
        <v>#DIV/0!</v>
      </c>
      <c r="O14" s="105">
        <f>Data!S39</f>
        <v>0</v>
      </c>
      <c r="P14" s="103">
        <f>Data!P39</f>
        <v>0</v>
      </c>
      <c r="Q14" s="106" t="e">
        <f t="shared" si="3"/>
        <v>#DIV/0!</v>
      </c>
      <c r="R14" s="191">
        <f>Data!Q39</f>
        <v>0</v>
      </c>
      <c r="S14" s="106" t="e">
        <f t="shared" si="4"/>
        <v>#DIV/0!</v>
      </c>
      <c r="T14" s="103">
        <f>Data!R39</f>
        <v>0</v>
      </c>
      <c r="U14" s="47" t="e">
        <f t="shared" si="5"/>
        <v>#DIV/0!</v>
      </c>
      <c r="V14" s="110">
        <f>Data!U39</f>
        <v>0</v>
      </c>
      <c r="W14" s="111">
        <f>Data!V39</f>
        <v>0</v>
      </c>
    </row>
    <row r="15" spans="1:24" s="17" customFormat="1" ht="21.75" customHeight="1" thickTop="1" thickBot="1" x14ac:dyDescent="0.4">
      <c r="B15" s="42" t="s">
        <v>148</v>
      </c>
      <c r="C15" s="42" t="s">
        <v>88</v>
      </c>
      <c r="D15" s="97">
        <v>2</v>
      </c>
      <c r="E15" s="42" t="s">
        <v>86</v>
      </c>
      <c r="F15" s="100">
        <f>Data!G40</f>
        <v>0</v>
      </c>
      <c r="G15" s="113">
        <f>Data!H40</f>
        <v>0</v>
      </c>
      <c r="H15" s="104">
        <f>Data!M40</f>
        <v>0</v>
      </c>
      <c r="I15" s="101">
        <f>Data!J40</f>
        <v>0</v>
      </c>
      <c r="J15" s="107" t="e">
        <f t="shared" si="0"/>
        <v>#DIV/0!</v>
      </c>
      <c r="K15" s="186">
        <f>Data!K40</f>
        <v>0</v>
      </c>
      <c r="L15" s="107" t="e">
        <f t="shared" si="1"/>
        <v>#DIV/0!</v>
      </c>
      <c r="M15" s="101">
        <f>Data!L40</f>
        <v>0</v>
      </c>
      <c r="N15" s="48" t="e">
        <f t="shared" si="2"/>
        <v>#DIV/0!</v>
      </c>
      <c r="O15" s="100">
        <f>Data!S40</f>
        <v>0</v>
      </c>
      <c r="P15" s="101">
        <f>Data!P40</f>
        <v>0</v>
      </c>
      <c r="Q15" s="107" t="e">
        <f t="shared" si="3"/>
        <v>#DIV/0!</v>
      </c>
      <c r="R15" s="190">
        <f>Data!Q40</f>
        <v>0</v>
      </c>
      <c r="S15" s="107" t="e">
        <f t="shared" si="4"/>
        <v>#DIV/0!</v>
      </c>
      <c r="T15" s="101">
        <f>Data!R40</f>
        <v>0</v>
      </c>
      <c r="U15" s="48" t="e">
        <f t="shared" si="5"/>
        <v>#DIV/0!</v>
      </c>
      <c r="V15" s="108">
        <f>Data!U40</f>
        <v>0</v>
      </c>
      <c r="W15" s="109">
        <f>Data!V40</f>
        <v>0</v>
      </c>
    </row>
    <row r="16" spans="1:24" s="17" customFormat="1" ht="21.75" customHeight="1" thickTop="1" thickBot="1" x14ac:dyDescent="0.3">
      <c r="B16" s="39" t="s">
        <v>143</v>
      </c>
      <c r="C16" s="39" t="s">
        <v>88</v>
      </c>
      <c r="D16" s="94">
        <v>2</v>
      </c>
      <c r="E16" s="39" t="s">
        <v>86</v>
      </c>
      <c r="F16" s="105">
        <f>Data!G41</f>
        <v>0</v>
      </c>
      <c r="G16" s="114">
        <f>Data!H41</f>
        <v>0</v>
      </c>
      <c r="H16" s="102">
        <f>Data!M41</f>
        <v>0</v>
      </c>
      <c r="I16" s="103">
        <f>Data!J41</f>
        <v>0</v>
      </c>
      <c r="J16" s="106" t="e">
        <f t="shared" si="0"/>
        <v>#DIV/0!</v>
      </c>
      <c r="K16" s="189">
        <f>Data!K41</f>
        <v>0</v>
      </c>
      <c r="L16" s="106" t="e">
        <f t="shared" si="1"/>
        <v>#DIV/0!</v>
      </c>
      <c r="M16" s="103">
        <f>Data!L41</f>
        <v>0</v>
      </c>
      <c r="N16" s="47" t="e">
        <f t="shared" si="2"/>
        <v>#DIV/0!</v>
      </c>
      <c r="O16" s="105">
        <f>Data!S41</f>
        <v>0</v>
      </c>
      <c r="P16" s="103">
        <f>Data!P41</f>
        <v>0</v>
      </c>
      <c r="Q16" s="106" t="e">
        <f t="shared" si="3"/>
        <v>#DIV/0!</v>
      </c>
      <c r="R16" s="191">
        <f>Data!Q41</f>
        <v>0</v>
      </c>
      <c r="S16" s="106" t="e">
        <f t="shared" si="4"/>
        <v>#DIV/0!</v>
      </c>
      <c r="T16" s="103">
        <f>Data!R41</f>
        <v>0</v>
      </c>
      <c r="U16" s="47" t="e">
        <f t="shared" si="5"/>
        <v>#DIV/0!</v>
      </c>
      <c r="V16" s="110">
        <f>Data!U41</f>
        <v>0</v>
      </c>
      <c r="W16" s="111">
        <f>Data!V41</f>
        <v>0</v>
      </c>
    </row>
    <row r="17" spans="2:23" s="17" customFormat="1" ht="21.75" customHeight="1" thickTop="1" thickBot="1" x14ac:dyDescent="0.3">
      <c r="B17" s="38" t="s">
        <v>160</v>
      </c>
      <c r="C17" s="38" t="s">
        <v>88</v>
      </c>
      <c r="D17" s="93">
        <v>2</v>
      </c>
      <c r="E17" s="38" t="s">
        <v>165</v>
      </c>
      <c r="F17" s="100">
        <f>Data!G42</f>
        <v>0</v>
      </c>
      <c r="G17" s="113">
        <f>Data!H42</f>
        <v>0</v>
      </c>
      <c r="H17" s="104">
        <f>Data!M42</f>
        <v>0</v>
      </c>
      <c r="I17" s="101">
        <f>Data!J42</f>
        <v>0</v>
      </c>
      <c r="J17" s="107" t="e">
        <f t="shared" si="0"/>
        <v>#DIV/0!</v>
      </c>
      <c r="K17" s="186">
        <f>Data!K42</f>
        <v>0</v>
      </c>
      <c r="L17" s="107" t="e">
        <f t="shared" si="1"/>
        <v>#DIV/0!</v>
      </c>
      <c r="M17" s="101">
        <f>Data!L42</f>
        <v>0</v>
      </c>
      <c r="N17" s="48" t="e">
        <f t="shared" si="2"/>
        <v>#DIV/0!</v>
      </c>
      <c r="O17" s="100">
        <f>Data!S42</f>
        <v>0</v>
      </c>
      <c r="P17" s="101">
        <f>Data!P42</f>
        <v>0</v>
      </c>
      <c r="Q17" s="107" t="e">
        <f t="shared" si="3"/>
        <v>#DIV/0!</v>
      </c>
      <c r="R17" s="190">
        <f>Data!Q42</f>
        <v>0</v>
      </c>
      <c r="S17" s="107" t="e">
        <f t="shared" si="4"/>
        <v>#DIV/0!</v>
      </c>
      <c r="T17" s="101">
        <f>Data!R42</f>
        <v>0</v>
      </c>
      <c r="U17" s="48" t="e">
        <f t="shared" si="5"/>
        <v>#DIV/0!</v>
      </c>
      <c r="V17" s="108">
        <f>Data!U42</f>
        <v>0</v>
      </c>
      <c r="W17" s="109">
        <f>Data!V42</f>
        <v>0</v>
      </c>
    </row>
    <row r="18" spans="2:23" s="17" customFormat="1" ht="21.75" customHeight="1" thickTop="1" thickBot="1" x14ac:dyDescent="0.3">
      <c r="B18" s="39" t="s">
        <v>150</v>
      </c>
      <c r="C18" s="39" t="s">
        <v>88</v>
      </c>
      <c r="D18" s="94">
        <v>2</v>
      </c>
      <c r="E18" s="39" t="s">
        <v>87</v>
      </c>
      <c r="F18" s="105">
        <f>Data!G43</f>
        <v>0</v>
      </c>
      <c r="G18" s="114">
        <f>Data!H43</f>
        <v>0</v>
      </c>
      <c r="H18" s="102">
        <f>Data!M43</f>
        <v>0</v>
      </c>
      <c r="I18" s="103">
        <f>Data!J43</f>
        <v>0</v>
      </c>
      <c r="J18" s="106" t="e">
        <f t="shared" si="0"/>
        <v>#DIV/0!</v>
      </c>
      <c r="K18" s="189">
        <f>Data!K43</f>
        <v>0</v>
      </c>
      <c r="L18" s="106" t="e">
        <f t="shared" si="1"/>
        <v>#DIV/0!</v>
      </c>
      <c r="M18" s="103">
        <f>Data!L43</f>
        <v>0</v>
      </c>
      <c r="N18" s="47" t="e">
        <f t="shared" si="2"/>
        <v>#DIV/0!</v>
      </c>
      <c r="O18" s="105">
        <f>Data!S43</f>
        <v>0</v>
      </c>
      <c r="P18" s="103">
        <f>Data!P43</f>
        <v>0</v>
      </c>
      <c r="Q18" s="106" t="e">
        <f t="shared" si="3"/>
        <v>#DIV/0!</v>
      </c>
      <c r="R18" s="191">
        <f>Data!Q43</f>
        <v>0</v>
      </c>
      <c r="S18" s="106" t="e">
        <f t="shared" si="4"/>
        <v>#DIV/0!</v>
      </c>
      <c r="T18" s="103">
        <f>Data!R43</f>
        <v>0</v>
      </c>
      <c r="U18" s="47" t="e">
        <f t="shared" si="5"/>
        <v>#DIV/0!</v>
      </c>
      <c r="V18" s="110">
        <f>Data!U43</f>
        <v>0</v>
      </c>
      <c r="W18" s="111">
        <f>Data!V43</f>
        <v>0</v>
      </c>
    </row>
    <row r="19" spans="2:23" s="17" customFormat="1" ht="21.75" customHeight="1" thickTop="1" thickBot="1" x14ac:dyDescent="0.3">
      <c r="B19" s="38" t="s">
        <v>145</v>
      </c>
      <c r="C19" s="38" t="s">
        <v>88</v>
      </c>
      <c r="D19" s="93">
        <v>2</v>
      </c>
      <c r="E19" s="38" t="s">
        <v>87</v>
      </c>
      <c r="F19" s="100">
        <f>Data!G44</f>
        <v>0</v>
      </c>
      <c r="G19" s="113">
        <f>Data!H44</f>
        <v>0</v>
      </c>
      <c r="H19" s="104">
        <f>Data!M44</f>
        <v>0</v>
      </c>
      <c r="I19" s="101">
        <f>Data!J44</f>
        <v>0</v>
      </c>
      <c r="J19" s="107" t="e">
        <f t="shared" si="0"/>
        <v>#DIV/0!</v>
      </c>
      <c r="K19" s="186">
        <f>Data!K44</f>
        <v>0</v>
      </c>
      <c r="L19" s="107" t="e">
        <f t="shared" si="1"/>
        <v>#DIV/0!</v>
      </c>
      <c r="M19" s="101">
        <f>Data!L44</f>
        <v>0</v>
      </c>
      <c r="N19" s="48" t="e">
        <f t="shared" si="2"/>
        <v>#DIV/0!</v>
      </c>
      <c r="O19" s="100">
        <f>Data!S44</f>
        <v>0</v>
      </c>
      <c r="P19" s="101">
        <f>Data!P44</f>
        <v>0</v>
      </c>
      <c r="Q19" s="107" t="e">
        <f t="shared" si="3"/>
        <v>#DIV/0!</v>
      </c>
      <c r="R19" s="190">
        <f>Data!Q44</f>
        <v>0</v>
      </c>
      <c r="S19" s="107" t="e">
        <f t="shared" si="4"/>
        <v>#DIV/0!</v>
      </c>
      <c r="T19" s="101">
        <f>Data!R44</f>
        <v>0</v>
      </c>
      <c r="U19" s="48" t="e">
        <f t="shared" si="5"/>
        <v>#DIV/0!</v>
      </c>
      <c r="V19" s="108">
        <f>Data!U44</f>
        <v>0</v>
      </c>
      <c r="W19" s="109">
        <f>Data!V44</f>
        <v>0</v>
      </c>
    </row>
    <row r="20" spans="2:23" s="17" customFormat="1" ht="21.75" customHeight="1" thickTop="1" thickBot="1" x14ac:dyDescent="0.3">
      <c r="B20" s="39" t="s">
        <v>141</v>
      </c>
      <c r="C20" s="39" t="s">
        <v>88</v>
      </c>
      <c r="D20" s="94">
        <v>2</v>
      </c>
      <c r="E20" s="39" t="s">
        <v>87</v>
      </c>
      <c r="F20" s="105">
        <f>Data!G45</f>
        <v>0</v>
      </c>
      <c r="G20" s="114">
        <f>Data!H45</f>
        <v>0</v>
      </c>
      <c r="H20" s="102">
        <f>Data!M45</f>
        <v>0</v>
      </c>
      <c r="I20" s="103">
        <f>Data!J45</f>
        <v>0</v>
      </c>
      <c r="J20" s="106" t="e">
        <f t="shared" si="0"/>
        <v>#DIV/0!</v>
      </c>
      <c r="K20" s="189">
        <f>Data!K45</f>
        <v>0</v>
      </c>
      <c r="L20" s="106" t="e">
        <f t="shared" si="1"/>
        <v>#DIV/0!</v>
      </c>
      <c r="M20" s="103">
        <f>Data!L45</f>
        <v>0</v>
      </c>
      <c r="N20" s="47" t="e">
        <f t="shared" si="2"/>
        <v>#DIV/0!</v>
      </c>
      <c r="O20" s="105">
        <f>Data!S45</f>
        <v>0</v>
      </c>
      <c r="P20" s="103">
        <f>Data!P45</f>
        <v>0</v>
      </c>
      <c r="Q20" s="106" t="e">
        <f t="shared" si="3"/>
        <v>#DIV/0!</v>
      </c>
      <c r="R20" s="191">
        <f>Data!Q45</f>
        <v>0</v>
      </c>
      <c r="S20" s="106" t="e">
        <f t="shared" si="4"/>
        <v>#DIV/0!</v>
      </c>
      <c r="T20" s="103">
        <f>Data!R45</f>
        <v>0</v>
      </c>
      <c r="U20" s="47" t="e">
        <f t="shared" si="5"/>
        <v>#DIV/0!</v>
      </c>
      <c r="V20" s="110">
        <f>Data!U45</f>
        <v>0</v>
      </c>
      <c r="W20" s="111">
        <f>Data!V45</f>
        <v>0</v>
      </c>
    </row>
    <row r="21" spans="2:23" s="17" customFormat="1" ht="21.75" customHeight="1" thickTop="1" thickBot="1" x14ac:dyDescent="0.3">
      <c r="B21" s="42" t="s">
        <v>161</v>
      </c>
      <c r="C21" s="42" t="s">
        <v>88</v>
      </c>
      <c r="D21" s="97">
        <v>2</v>
      </c>
      <c r="E21" s="42" t="s">
        <v>87</v>
      </c>
      <c r="F21" s="100">
        <f>Data!G46</f>
        <v>0</v>
      </c>
      <c r="G21" s="113">
        <f>Data!H46</f>
        <v>0</v>
      </c>
      <c r="H21" s="104">
        <f>Data!M46</f>
        <v>0</v>
      </c>
      <c r="I21" s="101">
        <f>Data!J46</f>
        <v>0</v>
      </c>
      <c r="J21" s="107" t="e">
        <f t="shared" si="0"/>
        <v>#DIV/0!</v>
      </c>
      <c r="K21" s="186">
        <f>Data!K46</f>
        <v>0</v>
      </c>
      <c r="L21" s="107" t="e">
        <f t="shared" si="1"/>
        <v>#DIV/0!</v>
      </c>
      <c r="M21" s="101">
        <f>Data!L46</f>
        <v>0</v>
      </c>
      <c r="N21" s="48" t="e">
        <f t="shared" si="2"/>
        <v>#DIV/0!</v>
      </c>
      <c r="O21" s="100">
        <f>Data!S46</f>
        <v>0</v>
      </c>
      <c r="P21" s="101">
        <f>Data!P46</f>
        <v>0</v>
      </c>
      <c r="Q21" s="188" t="e">
        <f t="shared" si="3"/>
        <v>#DIV/0!</v>
      </c>
      <c r="R21" s="190">
        <f>Data!Q46</f>
        <v>0</v>
      </c>
      <c r="S21" s="107" t="e">
        <f t="shared" si="4"/>
        <v>#DIV/0!</v>
      </c>
      <c r="T21" s="101">
        <f>Data!R46</f>
        <v>0</v>
      </c>
      <c r="U21" s="48" t="e">
        <f t="shared" si="5"/>
        <v>#DIV/0!</v>
      </c>
      <c r="V21" s="108">
        <f>Data!U46</f>
        <v>0</v>
      </c>
      <c r="W21" s="109">
        <f>Data!V46</f>
        <v>0</v>
      </c>
    </row>
    <row r="22" spans="2:23" s="17" customFormat="1" ht="21.75" customHeight="1" thickTop="1" thickBot="1" x14ac:dyDescent="0.3">
      <c r="B22" s="43" t="s">
        <v>137</v>
      </c>
      <c r="C22" s="43" t="s">
        <v>88</v>
      </c>
      <c r="D22" s="98">
        <v>2</v>
      </c>
      <c r="E22" s="43" t="s">
        <v>87</v>
      </c>
      <c r="F22" s="105">
        <f>Data!G47</f>
        <v>0</v>
      </c>
      <c r="G22" s="114">
        <f>Data!H47</f>
        <v>0</v>
      </c>
      <c r="H22" s="105">
        <f>Data!M47</f>
        <v>0</v>
      </c>
      <c r="I22" s="103">
        <f>Data!J47</f>
        <v>0</v>
      </c>
      <c r="J22" s="106" t="e">
        <f t="shared" si="0"/>
        <v>#DIV/0!</v>
      </c>
      <c r="K22" s="189">
        <f>Data!K47</f>
        <v>0</v>
      </c>
      <c r="L22" s="106" t="e">
        <f t="shared" si="1"/>
        <v>#DIV/0!</v>
      </c>
      <c r="M22" s="103">
        <f>Data!L47</f>
        <v>0</v>
      </c>
      <c r="N22" s="47" t="e">
        <f t="shared" si="2"/>
        <v>#DIV/0!</v>
      </c>
      <c r="O22" s="105">
        <f>Data!S47</f>
        <v>0</v>
      </c>
      <c r="P22" s="103">
        <f>Data!P47</f>
        <v>0</v>
      </c>
      <c r="Q22" s="106" t="e">
        <f t="shared" si="3"/>
        <v>#DIV/0!</v>
      </c>
      <c r="R22" s="192">
        <f>Data!Q47</f>
        <v>0</v>
      </c>
      <c r="S22" s="106" t="e">
        <f t="shared" si="4"/>
        <v>#DIV/0!</v>
      </c>
      <c r="T22" s="103">
        <f>Data!R47</f>
        <v>0</v>
      </c>
      <c r="U22" s="47" t="e">
        <f t="shared" si="5"/>
        <v>#DIV/0!</v>
      </c>
      <c r="V22" s="110">
        <f>Data!U47</f>
        <v>0</v>
      </c>
      <c r="W22" s="111">
        <f>Data!V47</f>
        <v>0</v>
      </c>
    </row>
    <row r="23" spans="2:23" s="17" customFormat="1" ht="21.75" customHeight="1" thickTop="1" thickBot="1" x14ac:dyDescent="0.3">
      <c r="B23" s="44" t="s">
        <v>138</v>
      </c>
      <c r="C23" s="44" t="s">
        <v>88</v>
      </c>
      <c r="D23" s="99">
        <v>2</v>
      </c>
      <c r="E23" s="44" t="s">
        <v>87</v>
      </c>
      <c r="F23" s="100">
        <f>Data!G48</f>
        <v>0</v>
      </c>
      <c r="G23" s="113">
        <f>Data!H48</f>
        <v>0</v>
      </c>
      <c r="H23" s="100">
        <f>Data!M48</f>
        <v>0</v>
      </c>
      <c r="I23" s="101">
        <f>Data!J48</f>
        <v>0</v>
      </c>
      <c r="J23" s="107" t="e">
        <f t="shared" si="0"/>
        <v>#DIV/0!</v>
      </c>
      <c r="K23" s="186">
        <f>Data!K48</f>
        <v>0</v>
      </c>
      <c r="L23" s="107" t="e">
        <f t="shared" si="1"/>
        <v>#DIV/0!</v>
      </c>
      <c r="M23" s="101">
        <f>Data!L48</f>
        <v>0</v>
      </c>
      <c r="N23" s="48" t="e">
        <f t="shared" si="2"/>
        <v>#DIV/0!</v>
      </c>
      <c r="O23" s="100">
        <f>Data!S48</f>
        <v>0</v>
      </c>
      <c r="P23" s="101">
        <f>Data!P48</f>
        <v>0</v>
      </c>
      <c r="Q23" s="107" t="e">
        <f t="shared" si="3"/>
        <v>#DIV/0!</v>
      </c>
      <c r="R23" s="190">
        <f>Data!Q48</f>
        <v>0</v>
      </c>
      <c r="S23" s="107" t="e">
        <f t="shared" si="4"/>
        <v>#DIV/0!</v>
      </c>
      <c r="T23" s="101">
        <f>Data!R48</f>
        <v>0</v>
      </c>
      <c r="U23" s="48" t="e">
        <f t="shared" si="5"/>
        <v>#DIV/0!</v>
      </c>
      <c r="V23" s="108">
        <f>Data!U48</f>
        <v>0</v>
      </c>
      <c r="W23" s="109">
        <f>Data!V48</f>
        <v>0</v>
      </c>
    </row>
    <row r="24" spans="2:23" s="17" customFormat="1" ht="21.75" customHeight="1" thickTop="1" thickBot="1" x14ac:dyDescent="0.3">
      <c r="B24" s="41" t="s">
        <v>152</v>
      </c>
      <c r="C24" s="41" t="s">
        <v>88</v>
      </c>
      <c r="D24" s="96">
        <v>2</v>
      </c>
      <c r="E24" s="41" t="s">
        <v>87</v>
      </c>
      <c r="F24" s="105">
        <f>Data!G49</f>
        <v>0</v>
      </c>
      <c r="G24" s="114">
        <f>Data!H49</f>
        <v>0</v>
      </c>
      <c r="H24" s="105">
        <f>Data!M49</f>
        <v>0</v>
      </c>
      <c r="I24" s="103">
        <f>Data!J49</f>
        <v>0</v>
      </c>
      <c r="J24" s="106" t="e">
        <f t="shared" si="0"/>
        <v>#DIV/0!</v>
      </c>
      <c r="K24" s="189">
        <f>Data!K49</f>
        <v>0</v>
      </c>
      <c r="L24" s="106" t="e">
        <f t="shared" si="1"/>
        <v>#DIV/0!</v>
      </c>
      <c r="M24" s="103">
        <f>Data!L49</f>
        <v>0</v>
      </c>
      <c r="N24" s="47" t="e">
        <f t="shared" si="2"/>
        <v>#DIV/0!</v>
      </c>
      <c r="O24" s="105">
        <f>Data!S49</f>
        <v>0</v>
      </c>
      <c r="P24" s="103">
        <f>Data!P49</f>
        <v>0</v>
      </c>
      <c r="Q24" s="106" t="e">
        <f t="shared" si="3"/>
        <v>#DIV/0!</v>
      </c>
      <c r="R24" s="192">
        <f>Data!Q49</f>
        <v>0</v>
      </c>
      <c r="S24" s="106" t="e">
        <f t="shared" si="4"/>
        <v>#DIV/0!</v>
      </c>
      <c r="T24" s="103">
        <f>Data!R49</f>
        <v>0</v>
      </c>
      <c r="U24" s="47" t="e">
        <f t="shared" si="5"/>
        <v>#DIV/0!</v>
      </c>
      <c r="V24" s="110">
        <f>Data!U49</f>
        <v>0</v>
      </c>
      <c r="W24" s="111">
        <f>Data!V49</f>
        <v>0</v>
      </c>
    </row>
    <row r="25" spans="2:23" ht="20.25" customHeight="1" thickTop="1" thickBot="1" x14ac:dyDescent="0.3">
      <c r="B25" s="44" t="s">
        <v>139</v>
      </c>
      <c r="C25" s="44" t="s">
        <v>88</v>
      </c>
      <c r="D25" s="99">
        <v>2</v>
      </c>
      <c r="E25" s="44" t="s">
        <v>87</v>
      </c>
      <c r="F25" s="100">
        <f>Data!G50</f>
        <v>0</v>
      </c>
      <c r="G25" s="113">
        <f>Data!H50</f>
        <v>0</v>
      </c>
      <c r="H25" s="100">
        <f>Data!M50</f>
        <v>0</v>
      </c>
      <c r="I25" s="101">
        <f>Data!J50</f>
        <v>0</v>
      </c>
      <c r="J25" s="107" t="e">
        <f t="shared" si="0"/>
        <v>#DIV/0!</v>
      </c>
      <c r="K25" s="186">
        <f>Data!K50</f>
        <v>0</v>
      </c>
      <c r="L25" s="107" t="e">
        <f t="shared" si="1"/>
        <v>#DIV/0!</v>
      </c>
      <c r="M25" s="101">
        <f>Data!L50</f>
        <v>0</v>
      </c>
      <c r="N25" s="48" t="e">
        <f t="shared" si="2"/>
        <v>#DIV/0!</v>
      </c>
      <c r="O25" s="100">
        <f>Data!S50</f>
        <v>0</v>
      </c>
      <c r="P25" s="101">
        <f>Data!P50</f>
        <v>0</v>
      </c>
      <c r="Q25" s="107" t="e">
        <f t="shared" si="3"/>
        <v>#DIV/0!</v>
      </c>
      <c r="R25" s="193">
        <f>Data!Q50</f>
        <v>0</v>
      </c>
      <c r="S25" s="107" t="e">
        <f t="shared" si="4"/>
        <v>#DIV/0!</v>
      </c>
      <c r="T25" s="101">
        <f>Data!R50</f>
        <v>0</v>
      </c>
      <c r="U25" s="48" t="e">
        <f t="shared" si="5"/>
        <v>#DIV/0!</v>
      </c>
      <c r="V25" s="108">
        <f>Data!U50</f>
        <v>0</v>
      </c>
      <c r="W25" s="109">
        <f>Data!V50</f>
        <v>0</v>
      </c>
    </row>
    <row r="26" spans="2:23" ht="15.75" thickTop="1" x14ac:dyDescent="0.25">
      <c r="B26" s="26"/>
      <c r="C26" s="26"/>
      <c r="D26" s="26"/>
      <c r="E26" s="26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spans="2:23" ht="15" thickBot="1" x14ac:dyDescent="0.4">
      <c r="B27" s="26"/>
      <c r="C27" s="26"/>
      <c r="D27" s="26"/>
      <c r="E27" s="26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8" spans="2:23" x14ac:dyDescent="0.35">
      <c r="B28" s="319" t="s">
        <v>186</v>
      </c>
      <c r="C28" s="320" t="s">
        <v>187</v>
      </c>
      <c r="D28" s="321"/>
      <c r="E28" s="322"/>
      <c r="F28" s="340" t="s">
        <v>178</v>
      </c>
      <c r="G28" s="317"/>
      <c r="H28" s="133"/>
      <c r="I28" s="332" t="s">
        <v>184</v>
      </c>
      <c r="J28" s="333"/>
      <c r="K28" s="336" t="s">
        <v>184</v>
      </c>
      <c r="L28" s="337"/>
      <c r="M28" s="300" t="s">
        <v>184</v>
      </c>
      <c r="N28" s="301"/>
      <c r="O28" s="133"/>
      <c r="P28" s="332" t="s">
        <v>184</v>
      </c>
      <c r="Q28" s="333"/>
      <c r="R28" s="336" t="s">
        <v>184</v>
      </c>
      <c r="S28" s="337"/>
      <c r="T28" s="300" t="s">
        <v>184</v>
      </c>
      <c r="U28" s="301"/>
      <c r="V28" s="316" t="s">
        <v>181</v>
      </c>
      <c r="W28" s="317"/>
    </row>
    <row r="29" spans="2:23" x14ac:dyDescent="0.35">
      <c r="B29" s="319"/>
      <c r="C29" s="323"/>
      <c r="D29" s="324"/>
      <c r="E29" s="325"/>
      <c r="F29" s="314" t="s">
        <v>179</v>
      </c>
      <c r="G29" s="315"/>
      <c r="H29" s="134"/>
      <c r="I29" s="334"/>
      <c r="J29" s="335"/>
      <c r="K29" s="338"/>
      <c r="L29" s="339"/>
      <c r="M29" s="302"/>
      <c r="N29" s="303"/>
      <c r="O29" s="134"/>
      <c r="P29" s="334"/>
      <c r="Q29" s="335"/>
      <c r="R29" s="338"/>
      <c r="S29" s="339"/>
      <c r="T29" s="302"/>
      <c r="U29" s="303"/>
      <c r="V29" s="318" t="s">
        <v>182</v>
      </c>
      <c r="W29" s="315"/>
    </row>
    <row r="30" spans="2:23" ht="15" thickBot="1" x14ac:dyDescent="0.4">
      <c r="B30" s="319"/>
      <c r="C30" s="326"/>
      <c r="D30" s="327"/>
      <c r="E30" s="328"/>
      <c r="F30" s="329" t="s">
        <v>180</v>
      </c>
      <c r="G30" s="330"/>
      <c r="H30" s="135"/>
      <c r="I30" s="298" t="s">
        <v>185</v>
      </c>
      <c r="J30" s="299"/>
      <c r="K30" s="298" t="s">
        <v>185</v>
      </c>
      <c r="L30" s="299"/>
      <c r="M30" s="298" t="s">
        <v>185</v>
      </c>
      <c r="N30" s="299"/>
      <c r="O30" s="135"/>
      <c r="P30" s="298" t="s">
        <v>185</v>
      </c>
      <c r="Q30" s="299"/>
      <c r="R30" s="298" t="s">
        <v>185</v>
      </c>
      <c r="S30" s="299"/>
      <c r="T30" s="298" t="s">
        <v>185</v>
      </c>
      <c r="U30" s="299"/>
      <c r="V30" s="331" t="s">
        <v>183</v>
      </c>
      <c r="W30" s="330"/>
    </row>
    <row r="31" spans="2:23" x14ac:dyDescent="0.35">
      <c r="B31" s="27"/>
      <c r="C31" s="27"/>
      <c r="D31" s="27"/>
      <c r="E31" s="27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9"/>
    </row>
    <row r="32" spans="2:23" x14ac:dyDescent="0.35">
      <c r="B32" s="25"/>
      <c r="C32" s="25"/>
      <c r="D32" s="25"/>
      <c r="E32" s="25"/>
      <c r="F32" s="30">
        <v>10</v>
      </c>
      <c r="G32" s="30">
        <v>10</v>
      </c>
      <c r="H32" s="30">
        <v>10</v>
      </c>
      <c r="I32" s="30">
        <v>10</v>
      </c>
      <c r="J32" s="30">
        <v>10</v>
      </c>
      <c r="K32" s="30">
        <v>10</v>
      </c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25"/>
    </row>
    <row r="33" spans="2:23" x14ac:dyDescent="0.35">
      <c r="B33" s="26" t="s">
        <v>80</v>
      </c>
      <c r="C33" s="26"/>
      <c r="D33" s="26"/>
      <c r="E33" s="26"/>
      <c r="F33" s="31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2:23" x14ac:dyDescent="0.35">
      <c r="B34" s="32" t="s">
        <v>81</v>
      </c>
      <c r="C34" s="32"/>
      <c r="D34" s="32"/>
      <c r="E34" s="32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</row>
    <row r="35" spans="2:23" x14ac:dyDescent="0.35">
      <c r="B35" s="33"/>
      <c r="C35" s="33"/>
      <c r="D35" s="33"/>
      <c r="E35" s="33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</row>
    <row r="36" spans="2:23" x14ac:dyDescent="0.35"/>
    <row r="37" spans="2:23" x14ac:dyDescent="0.35"/>
    <row r="38" spans="2:23" hidden="1" x14ac:dyDescent="0.35"/>
    <row r="39" spans="2:23" hidden="1" x14ac:dyDescent="0.35"/>
    <row r="40" spans="2:23" hidden="1" x14ac:dyDescent="0.35"/>
    <row r="41" spans="2:23" hidden="1" x14ac:dyDescent="0.35"/>
    <row r="42" spans="2:23" hidden="1" x14ac:dyDescent="0.35"/>
    <row r="43" spans="2:23" hidden="1" x14ac:dyDescent="0.35"/>
    <row r="44" spans="2:23" hidden="1" x14ac:dyDescent="0.35"/>
    <row r="45" spans="2:23" hidden="1" x14ac:dyDescent="0.35"/>
    <row r="46" spans="2:23" hidden="1" x14ac:dyDescent="0.35"/>
    <row r="47" spans="2:23" hidden="1" x14ac:dyDescent="0.35"/>
    <row r="48" spans="2:23" hidden="1" x14ac:dyDescent="0.35"/>
    <row r="49" hidden="1" x14ac:dyDescent="0.35"/>
    <row r="50" hidden="1" x14ac:dyDescent="0.35"/>
    <row r="51" hidden="1" x14ac:dyDescent="0.35"/>
    <row r="52" hidden="1" x14ac:dyDescent="0.35"/>
    <row r="53" hidden="1" x14ac:dyDescent="0.35"/>
    <row r="54" hidden="1" x14ac:dyDescent="0.35"/>
    <row r="55" hidden="1" x14ac:dyDescent="0.35"/>
    <row r="56" hidden="1" x14ac:dyDescent="0.35"/>
    <row r="57" hidden="1" x14ac:dyDescent="0.35"/>
    <row r="58" hidden="1" x14ac:dyDescent="0.35"/>
    <row r="59" hidden="1" x14ac:dyDescent="0.35"/>
    <row r="60" hidden="1" x14ac:dyDescent="0.35"/>
    <row r="61" hidden="1" x14ac:dyDescent="0.35"/>
    <row r="62" hidden="1" x14ac:dyDescent="0.35"/>
  </sheetData>
  <mergeCells count="40">
    <mergeCell ref="B4:B6"/>
    <mergeCell ref="C4:C6"/>
    <mergeCell ref="E4:E6"/>
    <mergeCell ref="D4:D6"/>
    <mergeCell ref="P6:Q6"/>
    <mergeCell ref="R6:S6"/>
    <mergeCell ref="F5:F6"/>
    <mergeCell ref="G5:G6"/>
    <mergeCell ref="F4:G4"/>
    <mergeCell ref="F28:G28"/>
    <mergeCell ref="F29:G29"/>
    <mergeCell ref="V28:W28"/>
    <mergeCell ref="V29:W29"/>
    <mergeCell ref="B28:B30"/>
    <mergeCell ref="C28:E30"/>
    <mergeCell ref="F30:G30"/>
    <mergeCell ref="I30:J30"/>
    <mergeCell ref="K30:L30"/>
    <mergeCell ref="V30:W30"/>
    <mergeCell ref="I28:J29"/>
    <mergeCell ref="K28:L29"/>
    <mergeCell ref="M28:N29"/>
    <mergeCell ref="P28:Q29"/>
    <mergeCell ref="R28:S29"/>
    <mergeCell ref="V1:W1"/>
    <mergeCell ref="R30:S30"/>
    <mergeCell ref="T30:U30"/>
    <mergeCell ref="M30:N30"/>
    <mergeCell ref="T28:U29"/>
    <mergeCell ref="P30:Q30"/>
    <mergeCell ref="V4:W4"/>
    <mergeCell ref="V5:V6"/>
    <mergeCell ref="W5:W6"/>
    <mergeCell ref="T6:U6"/>
    <mergeCell ref="H5:N5"/>
    <mergeCell ref="O5:U5"/>
    <mergeCell ref="H4:U4"/>
    <mergeCell ref="I6:J6"/>
    <mergeCell ref="K6:L6"/>
    <mergeCell ref="M6:N6"/>
  </mergeCells>
  <conditionalFormatting sqref="F7:G25">
    <cfRule type="containsText" dxfId="159" priority="7" operator="containsText" text="N/A">
      <formula>NOT(ISERROR(SEARCH("N/A",F7)))</formula>
    </cfRule>
    <cfRule type="cellIs" dxfId="158" priority="28" operator="lessThan">
      <formula>13</formula>
    </cfRule>
    <cfRule type="cellIs" dxfId="157" priority="29" operator="between">
      <formula>13</formula>
      <formula>18</formula>
    </cfRule>
    <cfRule type="cellIs" dxfId="156" priority="31" operator="greaterThan">
      <formula>18</formula>
    </cfRule>
    <cfRule type="cellIs" dxfId="155" priority="32" operator="greaterThan">
      <formula>18</formula>
    </cfRule>
  </conditionalFormatting>
  <conditionalFormatting sqref="J7:J25 Q7:Q25">
    <cfRule type="cellIs" dxfId="154" priority="26" operator="greaterThan">
      <formula>0.5</formula>
    </cfRule>
  </conditionalFormatting>
  <conditionalFormatting sqref="L7:L25 S7:S25">
    <cfRule type="cellIs" dxfId="153" priority="25" operator="greaterThan">
      <formula>0.5</formula>
    </cfRule>
  </conditionalFormatting>
  <conditionalFormatting sqref="N7:N25 U7:U25">
    <cfRule type="cellIs" dxfId="152" priority="24" operator="greaterThan">
      <formula>0.5</formula>
    </cfRule>
  </conditionalFormatting>
  <conditionalFormatting sqref="V7:W25">
    <cfRule type="cellIs" dxfId="151" priority="11" operator="lessThan">
      <formula>0.1</formula>
    </cfRule>
    <cfRule type="cellIs" dxfId="150" priority="12" operator="between">
      <formula>0.1</formula>
      <formula>0.19</formula>
    </cfRule>
    <cfRule type="cellIs" dxfId="149" priority="13" operator="greaterThan">
      <formula>0.2</formula>
    </cfRule>
  </conditionalFormatting>
  <conditionalFormatting sqref="I7:I25">
    <cfRule type="expression" dxfId="148" priority="6">
      <formula>($I7/$H7*100)&gt;49.9</formula>
    </cfRule>
  </conditionalFormatting>
  <conditionalFormatting sqref="K7:K25">
    <cfRule type="expression" dxfId="147" priority="5">
      <formula>($K7/$H7*100)&gt;49.5</formula>
    </cfRule>
  </conditionalFormatting>
  <conditionalFormatting sqref="M7:M25">
    <cfRule type="expression" dxfId="146" priority="4">
      <formula>($M7/$H7*100)&gt;49.9</formula>
    </cfRule>
  </conditionalFormatting>
  <conditionalFormatting sqref="P7:P25">
    <cfRule type="expression" dxfId="145" priority="3">
      <formula>($P7/$O7*100)&gt;49.5</formula>
    </cfRule>
  </conditionalFormatting>
  <conditionalFormatting sqref="R7:R25">
    <cfRule type="expression" dxfId="144" priority="2">
      <formula>($R7/$O7*100)&gt;49.5</formula>
    </cfRule>
  </conditionalFormatting>
  <conditionalFormatting sqref="T7:T25">
    <cfRule type="expression" dxfId="143" priority="1">
      <formula>($T7/$O7*100)&gt;49.5</formula>
    </cfRule>
  </conditionalFormatting>
  <hyperlinks>
    <hyperlink ref="C28:E30" location="Sheet1!A1" display="For more information on rag ratings please click here"/>
    <hyperlink ref="V1:W1" location="'Front Page'!A1" display="Return to Contents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showGridLines="0" zoomScaleNormal="100" workbookViewId="0">
      <selection activeCell="B6" sqref="B6:E23"/>
    </sheetView>
  </sheetViews>
  <sheetFormatPr defaultColWidth="0" defaultRowHeight="15" customHeight="1" zeroHeight="1" x14ac:dyDescent="0.35"/>
  <cols>
    <col min="1" max="1" width="4" style="51" customWidth="1"/>
    <col min="2" max="2" width="50.81640625" style="51" customWidth="1"/>
    <col min="3" max="3" width="11.7265625" style="51" customWidth="1"/>
    <col min="4" max="4" width="9.54296875" style="51" customWidth="1"/>
    <col min="5" max="5" width="11.7265625" style="51" customWidth="1"/>
    <col min="6" max="7" width="12" style="51" customWidth="1"/>
    <col min="8" max="8" width="9" style="51" customWidth="1"/>
    <col min="9" max="14" width="7.1796875" style="51" customWidth="1"/>
    <col min="15" max="15" width="9" style="51" customWidth="1"/>
    <col min="16" max="21" width="6.54296875" style="51" customWidth="1"/>
    <col min="22" max="23" width="10.7265625" style="51" customWidth="1"/>
    <col min="24" max="24" width="9.1796875" style="51" customWidth="1"/>
    <col min="25" max="16384" width="9.1796875" style="51" hidden="1"/>
  </cols>
  <sheetData>
    <row r="1" spans="1:24" ht="35.25" customHeight="1" x14ac:dyDescent="0.35">
      <c r="A1" s="19"/>
      <c r="B1" s="173" t="s">
        <v>204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297" t="s">
        <v>196</v>
      </c>
      <c r="W1" s="297"/>
      <c r="X1" s="141"/>
    </row>
    <row r="2" spans="1:24" s="168" customFormat="1" ht="31.5" customHeight="1" x14ac:dyDescent="0.6">
      <c r="B2" s="65"/>
      <c r="C2" s="169"/>
      <c r="D2" s="169"/>
      <c r="E2" s="169"/>
      <c r="F2" s="169"/>
      <c r="G2" s="170" t="s">
        <v>203</v>
      </c>
      <c r="H2" s="169"/>
      <c r="I2" s="169"/>
      <c r="J2" s="169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69"/>
      <c r="W2" s="172"/>
    </row>
    <row r="3" spans="1:24" ht="19" thickBot="1" x14ac:dyDescent="0.5">
      <c r="B3" s="65" t="s">
        <v>205</v>
      </c>
      <c r="C3" s="23"/>
      <c r="D3" s="23"/>
      <c r="E3" s="23"/>
      <c r="F3" s="23"/>
      <c r="G3" s="23"/>
      <c r="H3" s="23"/>
      <c r="I3" s="23"/>
      <c r="J3" s="23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3"/>
      <c r="W3" s="25"/>
    </row>
    <row r="4" spans="1:24" ht="30.75" customHeight="1" thickTop="1" thickBot="1" x14ac:dyDescent="0.4">
      <c r="B4" s="341" t="s">
        <v>53</v>
      </c>
      <c r="C4" s="342" t="s">
        <v>83</v>
      </c>
      <c r="D4" s="342" t="s">
        <v>164</v>
      </c>
      <c r="E4" s="342" t="s">
        <v>84</v>
      </c>
      <c r="F4" s="304" t="s">
        <v>89</v>
      </c>
      <c r="G4" s="305"/>
      <c r="H4" s="304" t="s">
        <v>94</v>
      </c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05"/>
      <c r="V4" s="304" t="s">
        <v>22</v>
      </c>
      <c r="W4" s="305"/>
    </row>
    <row r="5" spans="1:24" ht="60" customHeight="1" thickTop="1" thickBot="1" x14ac:dyDescent="0.4">
      <c r="B5" s="341"/>
      <c r="C5" s="343"/>
      <c r="D5" s="343"/>
      <c r="E5" s="343"/>
      <c r="F5" s="161" t="s">
        <v>92</v>
      </c>
      <c r="G5" s="162" t="s">
        <v>93</v>
      </c>
      <c r="H5" s="304" t="s">
        <v>100</v>
      </c>
      <c r="I5" s="312"/>
      <c r="J5" s="312"/>
      <c r="K5" s="312"/>
      <c r="L5" s="312"/>
      <c r="M5" s="312"/>
      <c r="N5" s="305"/>
      <c r="O5" s="312" t="s">
        <v>99</v>
      </c>
      <c r="P5" s="312"/>
      <c r="Q5" s="312"/>
      <c r="R5" s="312"/>
      <c r="S5" s="312"/>
      <c r="T5" s="312"/>
      <c r="U5" s="305"/>
      <c r="V5" s="161" t="s">
        <v>47</v>
      </c>
      <c r="W5" s="162" t="s">
        <v>82</v>
      </c>
    </row>
    <row r="6" spans="1:24" s="17" customFormat="1" ht="21.75" customHeight="1" thickTop="1" thickBot="1" x14ac:dyDescent="0.4">
      <c r="B6" s="36" t="s">
        <v>130</v>
      </c>
      <c r="C6" s="36" t="s">
        <v>85</v>
      </c>
      <c r="D6" s="91">
        <v>1</v>
      </c>
      <c r="E6" s="36" t="s">
        <v>86</v>
      </c>
      <c r="F6" s="100">
        <f>Data!G7</f>
        <v>0</v>
      </c>
      <c r="G6" s="113">
        <f>Data!H7</f>
        <v>0</v>
      </c>
      <c r="H6" s="100">
        <f>Data!M7</f>
        <v>0</v>
      </c>
      <c r="I6" s="101">
        <f>Data!J7</f>
        <v>0</v>
      </c>
      <c r="J6" s="48" t="e">
        <f>I6/H6</f>
        <v>#DIV/0!</v>
      </c>
      <c r="K6" s="49">
        <f>Data!K7</f>
        <v>0</v>
      </c>
      <c r="L6" s="48" t="e">
        <f>K6/H6</f>
        <v>#DIV/0!</v>
      </c>
      <c r="M6" s="49">
        <f>Data!L7</f>
        <v>0</v>
      </c>
      <c r="N6" s="48" t="e">
        <f>M6/H6</f>
        <v>#DIV/0!</v>
      </c>
      <c r="O6" s="50">
        <f>Data!S7</f>
        <v>0</v>
      </c>
      <c r="P6" s="49">
        <f>Data!P7</f>
        <v>0</v>
      </c>
      <c r="Q6" s="48" t="e">
        <f>P6/O6</f>
        <v>#DIV/0!</v>
      </c>
      <c r="R6" s="174">
        <f>Data!Q7</f>
        <v>0</v>
      </c>
      <c r="S6" s="160" t="e">
        <f>R6/O6</f>
        <v>#DIV/0!</v>
      </c>
      <c r="T6" s="49">
        <f>Data!R7</f>
        <v>0</v>
      </c>
      <c r="U6" s="48" t="e">
        <f>T6/O6</f>
        <v>#DIV/0!</v>
      </c>
      <c r="V6" s="108">
        <f>Data!U7</f>
        <v>0</v>
      </c>
      <c r="W6" s="109">
        <f>Data!V7</f>
        <v>0</v>
      </c>
    </row>
    <row r="7" spans="1:24" s="17" customFormat="1" ht="21.75" customHeight="1" thickTop="1" thickBot="1" x14ac:dyDescent="0.4">
      <c r="B7" s="37" t="s">
        <v>136</v>
      </c>
      <c r="C7" s="37" t="s">
        <v>85</v>
      </c>
      <c r="D7" s="92">
        <v>1</v>
      </c>
      <c r="E7" s="37" t="s">
        <v>87</v>
      </c>
      <c r="F7" s="105">
        <f>Data!G8</f>
        <v>0</v>
      </c>
      <c r="G7" s="114">
        <f>Data!H8</f>
        <v>0</v>
      </c>
      <c r="H7" s="102">
        <f>Data!M8</f>
        <v>0</v>
      </c>
      <c r="I7" s="103">
        <f>Data!J8</f>
        <v>0</v>
      </c>
      <c r="J7" s="47" t="e">
        <f t="shared" ref="J7:J23" si="0">I7/H7</f>
        <v>#DIV/0!</v>
      </c>
      <c r="K7" s="49">
        <f>Data!K8</f>
        <v>0</v>
      </c>
      <c r="L7" s="160" t="e">
        <f t="shared" ref="L7:L23" si="1">K7/H7</f>
        <v>#DIV/0!</v>
      </c>
      <c r="M7" s="45">
        <f>Data!L8</f>
        <v>0</v>
      </c>
      <c r="N7" s="47" t="e">
        <f t="shared" ref="N7:N23" si="2">M7/H7</f>
        <v>#DIV/0!</v>
      </c>
      <c r="O7" s="46">
        <f>Data!S8</f>
        <v>0</v>
      </c>
      <c r="P7" s="45">
        <f>Data!P8</f>
        <v>0</v>
      </c>
      <c r="Q7" s="47" t="e">
        <f t="shared" ref="Q7:Q23" si="3">P7/O7</f>
        <v>#DIV/0!</v>
      </c>
      <c r="R7" s="175">
        <f>Data!Q8</f>
        <v>0</v>
      </c>
      <c r="S7" s="47" t="e">
        <f t="shared" ref="S7:S23" si="4">R7/O7</f>
        <v>#DIV/0!</v>
      </c>
      <c r="T7" s="45">
        <f>Data!R8</f>
        <v>0</v>
      </c>
      <c r="U7" s="47" t="e">
        <f t="shared" ref="U7:U23" si="5">T7/O7</f>
        <v>#DIV/0!</v>
      </c>
      <c r="V7" s="110">
        <f>Data!U8</f>
        <v>0</v>
      </c>
      <c r="W7" s="111">
        <f>Data!V8</f>
        <v>0</v>
      </c>
    </row>
    <row r="8" spans="1:24" s="17" customFormat="1" ht="21.75" customHeight="1" thickTop="1" thickBot="1" x14ac:dyDescent="0.4">
      <c r="B8" s="38" t="s">
        <v>134</v>
      </c>
      <c r="C8" s="38" t="s">
        <v>85</v>
      </c>
      <c r="D8" s="93">
        <v>2</v>
      </c>
      <c r="E8" s="38" t="s">
        <v>86</v>
      </c>
      <c r="F8" s="100">
        <f>Data!G9</f>
        <v>0</v>
      </c>
      <c r="G8" s="113">
        <f>Data!H9</f>
        <v>0</v>
      </c>
      <c r="H8" s="104">
        <f>Data!M9</f>
        <v>0</v>
      </c>
      <c r="I8" s="101">
        <f>Data!J9</f>
        <v>0</v>
      </c>
      <c r="J8" s="48" t="e">
        <f t="shared" si="0"/>
        <v>#DIV/0!</v>
      </c>
      <c r="K8" s="49">
        <f>Data!K9</f>
        <v>0</v>
      </c>
      <c r="L8" s="48" t="e">
        <f t="shared" si="1"/>
        <v>#DIV/0!</v>
      </c>
      <c r="M8" s="49">
        <f>Data!L9</f>
        <v>0</v>
      </c>
      <c r="N8" s="48" t="e">
        <f t="shared" si="2"/>
        <v>#DIV/0!</v>
      </c>
      <c r="O8" s="50">
        <f>Data!S9</f>
        <v>0</v>
      </c>
      <c r="P8" s="49">
        <f>Data!P9</f>
        <v>0</v>
      </c>
      <c r="Q8" s="48" t="e">
        <f t="shared" si="3"/>
        <v>#DIV/0!</v>
      </c>
      <c r="R8" s="174">
        <f>Data!Q9</f>
        <v>0</v>
      </c>
      <c r="S8" s="48" t="e">
        <f t="shared" si="4"/>
        <v>#DIV/0!</v>
      </c>
      <c r="T8" s="49">
        <f>Data!R9</f>
        <v>0</v>
      </c>
      <c r="U8" s="48" t="e">
        <f t="shared" si="5"/>
        <v>#DIV/0!</v>
      </c>
      <c r="V8" s="108">
        <f>Data!U9</f>
        <v>0</v>
      </c>
      <c r="W8" s="109">
        <f>Data!V9</f>
        <v>0</v>
      </c>
    </row>
    <row r="9" spans="1:24" s="17" customFormat="1" ht="21.75" customHeight="1" thickTop="1" thickBot="1" x14ac:dyDescent="0.4">
      <c r="B9" s="39" t="s">
        <v>132</v>
      </c>
      <c r="C9" s="39" t="s">
        <v>85</v>
      </c>
      <c r="D9" s="94">
        <v>2</v>
      </c>
      <c r="E9" s="39" t="s">
        <v>86</v>
      </c>
      <c r="F9" s="105">
        <f>Data!G10</f>
        <v>0</v>
      </c>
      <c r="G9" s="114">
        <f>Data!H10</f>
        <v>0</v>
      </c>
      <c r="H9" s="102">
        <f>Data!M10</f>
        <v>0</v>
      </c>
      <c r="I9" s="103">
        <f>Data!J10</f>
        <v>0</v>
      </c>
      <c r="J9" s="47" t="e">
        <f t="shared" si="0"/>
        <v>#DIV/0!</v>
      </c>
      <c r="K9" s="45">
        <f>Data!K10</f>
        <v>0</v>
      </c>
      <c r="L9" s="47" t="e">
        <f t="shared" si="1"/>
        <v>#DIV/0!</v>
      </c>
      <c r="M9" s="45">
        <f>Data!L10</f>
        <v>0</v>
      </c>
      <c r="N9" s="47" t="e">
        <f t="shared" si="2"/>
        <v>#DIV/0!</v>
      </c>
      <c r="O9" s="46">
        <f>Data!S10</f>
        <v>0</v>
      </c>
      <c r="P9" s="45">
        <f>Data!P10</f>
        <v>0</v>
      </c>
      <c r="Q9" s="47" t="e">
        <f t="shared" si="3"/>
        <v>#DIV/0!</v>
      </c>
      <c r="R9" s="175">
        <f>Data!Q10</f>
        <v>0</v>
      </c>
      <c r="S9" s="47" t="e">
        <f t="shared" si="4"/>
        <v>#DIV/0!</v>
      </c>
      <c r="T9" s="45">
        <f>Data!R10</f>
        <v>0</v>
      </c>
      <c r="U9" s="47" t="e">
        <f t="shared" si="5"/>
        <v>#DIV/0!</v>
      </c>
      <c r="V9" s="110">
        <f>Data!U10</f>
        <v>0</v>
      </c>
      <c r="W9" s="111">
        <f>Data!V10</f>
        <v>0</v>
      </c>
    </row>
    <row r="10" spans="1:24" s="17" customFormat="1" ht="21.75" customHeight="1" thickTop="1" thickBot="1" x14ac:dyDescent="0.4">
      <c r="B10" s="36" t="s">
        <v>147</v>
      </c>
      <c r="C10" s="36" t="s">
        <v>85</v>
      </c>
      <c r="D10" s="91">
        <v>2</v>
      </c>
      <c r="E10" s="36" t="s">
        <v>86</v>
      </c>
      <c r="F10" s="100">
        <f>Data!G11</f>
        <v>0</v>
      </c>
      <c r="G10" s="113">
        <f>Data!H11</f>
        <v>0</v>
      </c>
      <c r="H10" s="104">
        <f>Data!M11</f>
        <v>0</v>
      </c>
      <c r="I10" s="101">
        <f>Data!J11</f>
        <v>0</v>
      </c>
      <c r="J10" s="48" t="e">
        <f t="shared" si="0"/>
        <v>#DIV/0!</v>
      </c>
      <c r="K10" s="49">
        <f>Data!K11</f>
        <v>0</v>
      </c>
      <c r="L10" s="48" t="e">
        <f t="shared" si="1"/>
        <v>#DIV/0!</v>
      </c>
      <c r="M10" s="49">
        <f>Data!L11</f>
        <v>0</v>
      </c>
      <c r="N10" s="48" t="e">
        <f t="shared" si="2"/>
        <v>#DIV/0!</v>
      </c>
      <c r="O10" s="50">
        <f>Data!S11</f>
        <v>0</v>
      </c>
      <c r="P10" s="49">
        <f>Data!P11</f>
        <v>0</v>
      </c>
      <c r="Q10" s="48" t="e">
        <f t="shared" si="3"/>
        <v>#DIV/0!</v>
      </c>
      <c r="R10" s="174">
        <f>Data!Q11</f>
        <v>0</v>
      </c>
      <c r="S10" s="48" t="e">
        <f t="shared" si="4"/>
        <v>#DIV/0!</v>
      </c>
      <c r="T10" s="49">
        <f>Data!R11</f>
        <v>0</v>
      </c>
      <c r="U10" s="48" t="e">
        <f t="shared" si="5"/>
        <v>#DIV/0!</v>
      </c>
      <c r="V10" s="108">
        <f>Data!U11</f>
        <v>0</v>
      </c>
      <c r="W10" s="109">
        <f>Data!V11</f>
        <v>0</v>
      </c>
    </row>
    <row r="11" spans="1:24" s="17" customFormat="1" ht="21.75" customHeight="1" thickTop="1" thickBot="1" x14ac:dyDescent="0.3">
      <c r="B11" s="37" t="s">
        <v>135</v>
      </c>
      <c r="C11" s="37" t="s">
        <v>85</v>
      </c>
      <c r="D11" s="92">
        <v>2</v>
      </c>
      <c r="E11" s="37" t="s">
        <v>86</v>
      </c>
      <c r="F11" s="105">
        <f>Data!G12</f>
        <v>0</v>
      </c>
      <c r="G11" s="114">
        <f>Data!H12</f>
        <v>0</v>
      </c>
      <c r="H11" s="102">
        <f>Data!M12</f>
        <v>0</v>
      </c>
      <c r="I11" s="103">
        <f>Data!J12</f>
        <v>0</v>
      </c>
      <c r="J11" s="47" t="e">
        <f t="shared" si="0"/>
        <v>#DIV/0!</v>
      </c>
      <c r="K11" s="45">
        <f>Data!K12</f>
        <v>0</v>
      </c>
      <c r="L11" s="47" t="e">
        <f t="shared" si="1"/>
        <v>#DIV/0!</v>
      </c>
      <c r="M11" s="45">
        <f>Data!L12</f>
        <v>0</v>
      </c>
      <c r="N11" s="47" t="e">
        <f t="shared" si="2"/>
        <v>#DIV/0!</v>
      </c>
      <c r="O11" s="46">
        <f>Data!S12</f>
        <v>0</v>
      </c>
      <c r="P11" s="45">
        <f>Data!P12</f>
        <v>0</v>
      </c>
      <c r="Q11" s="47" t="e">
        <f t="shared" si="3"/>
        <v>#DIV/0!</v>
      </c>
      <c r="R11" s="175">
        <f>Data!Q12</f>
        <v>0</v>
      </c>
      <c r="S11" s="47" t="e">
        <f t="shared" si="4"/>
        <v>#DIV/0!</v>
      </c>
      <c r="T11" s="45">
        <f>Data!R12</f>
        <v>0</v>
      </c>
      <c r="U11" s="47" t="e">
        <f t="shared" si="5"/>
        <v>#DIV/0!</v>
      </c>
      <c r="V11" s="110">
        <f>Data!U12</f>
        <v>0</v>
      </c>
      <c r="W11" s="111">
        <f>Data!V12</f>
        <v>0</v>
      </c>
    </row>
    <row r="12" spans="1:24" s="17" customFormat="1" ht="21.75" customHeight="1" thickTop="1" thickBot="1" x14ac:dyDescent="0.4">
      <c r="B12" s="40" t="s">
        <v>142</v>
      </c>
      <c r="C12" s="40" t="s">
        <v>85</v>
      </c>
      <c r="D12" s="95">
        <v>2</v>
      </c>
      <c r="E12" s="40" t="s">
        <v>86</v>
      </c>
      <c r="F12" s="100">
        <f>Data!G13</f>
        <v>0</v>
      </c>
      <c r="G12" s="113">
        <f>Data!H13</f>
        <v>0</v>
      </c>
      <c r="H12" s="104">
        <f>Data!M13</f>
        <v>0</v>
      </c>
      <c r="I12" s="101">
        <f>Data!J13</f>
        <v>0</v>
      </c>
      <c r="J12" s="48" t="e">
        <f t="shared" si="0"/>
        <v>#DIV/0!</v>
      </c>
      <c r="K12" s="49">
        <f>Data!K13</f>
        <v>0</v>
      </c>
      <c r="L12" s="48" t="e">
        <f t="shared" si="1"/>
        <v>#DIV/0!</v>
      </c>
      <c r="M12" s="49">
        <f>Data!L13</f>
        <v>0</v>
      </c>
      <c r="N12" s="48" t="e">
        <f t="shared" si="2"/>
        <v>#DIV/0!</v>
      </c>
      <c r="O12" s="50">
        <f>Data!S13</f>
        <v>0</v>
      </c>
      <c r="P12" s="49">
        <f>Data!P13</f>
        <v>0</v>
      </c>
      <c r="Q12" s="48" t="e">
        <f t="shared" si="3"/>
        <v>#DIV/0!</v>
      </c>
      <c r="R12" s="174">
        <f>Data!Q13</f>
        <v>0</v>
      </c>
      <c r="S12" s="160" t="e">
        <f t="shared" si="4"/>
        <v>#DIV/0!</v>
      </c>
      <c r="T12" s="49">
        <f>Data!R13</f>
        <v>0</v>
      </c>
      <c r="U12" s="48" t="e">
        <f t="shared" si="5"/>
        <v>#DIV/0!</v>
      </c>
      <c r="V12" s="108">
        <f>Data!U13</f>
        <v>0</v>
      </c>
      <c r="W12" s="109">
        <f>Data!V13</f>
        <v>0</v>
      </c>
    </row>
    <row r="13" spans="1:24" s="17" customFormat="1" ht="21.75" customHeight="1" thickTop="1" thickBot="1" x14ac:dyDescent="0.4">
      <c r="B13" s="39" t="s">
        <v>148</v>
      </c>
      <c r="C13" s="39" t="s">
        <v>85</v>
      </c>
      <c r="D13" s="94">
        <v>2</v>
      </c>
      <c r="E13" s="39" t="s">
        <v>86</v>
      </c>
      <c r="F13" s="105">
        <f>Data!G14</f>
        <v>0</v>
      </c>
      <c r="G13" s="114">
        <f>Data!H14</f>
        <v>0</v>
      </c>
      <c r="H13" s="102">
        <f>Data!M14</f>
        <v>0</v>
      </c>
      <c r="I13" s="103">
        <f>Data!J14</f>
        <v>0</v>
      </c>
      <c r="J13" s="47" t="e">
        <f t="shared" si="0"/>
        <v>#DIV/0!</v>
      </c>
      <c r="K13" s="45">
        <f>Data!K14</f>
        <v>0</v>
      </c>
      <c r="L13" s="47" t="e">
        <f t="shared" si="1"/>
        <v>#DIV/0!</v>
      </c>
      <c r="M13" s="45">
        <f>Data!L14</f>
        <v>0</v>
      </c>
      <c r="N13" s="47" t="e">
        <f t="shared" si="2"/>
        <v>#DIV/0!</v>
      </c>
      <c r="O13" s="46">
        <f>Data!S14</f>
        <v>0</v>
      </c>
      <c r="P13" s="45">
        <f>Data!P14</f>
        <v>0</v>
      </c>
      <c r="Q13" s="47" t="e">
        <f t="shared" si="3"/>
        <v>#DIV/0!</v>
      </c>
      <c r="R13" s="175">
        <f>Data!Q14</f>
        <v>0</v>
      </c>
      <c r="S13" s="47" t="e">
        <f t="shared" si="4"/>
        <v>#DIV/0!</v>
      </c>
      <c r="T13" s="45">
        <f>Data!R14</f>
        <v>0</v>
      </c>
      <c r="U13" s="47" t="e">
        <f t="shared" si="5"/>
        <v>#DIV/0!</v>
      </c>
      <c r="V13" s="110">
        <f>Data!U14</f>
        <v>0</v>
      </c>
      <c r="W13" s="111">
        <f>Data!V14</f>
        <v>0</v>
      </c>
    </row>
    <row r="14" spans="1:24" s="17" customFormat="1" ht="21.75" customHeight="1" thickTop="1" thickBot="1" x14ac:dyDescent="0.4">
      <c r="B14" s="36" t="s">
        <v>149</v>
      </c>
      <c r="C14" s="36" t="s">
        <v>85</v>
      </c>
      <c r="D14" s="91">
        <v>2</v>
      </c>
      <c r="E14" s="36" t="s">
        <v>86</v>
      </c>
      <c r="F14" s="100">
        <f>Data!G15</f>
        <v>0</v>
      </c>
      <c r="G14" s="113">
        <f>Data!H15</f>
        <v>0</v>
      </c>
      <c r="H14" s="104">
        <f>Data!M15</f>
        <v>0</v>
      </c>
      <c r="I14" s="101">
        <f>Data!J15</f>
        <v>0</v>
      </c>
      <c r="J14" s="48" t="e">
        <f t="shared" si="0"/>
        <v>#DIV/0!</v>
      </c>
      <c r="K14" s="49">
        <f>Data!K15</f>
        <v>0</v>
      </c>
      <c r="L14" s="48" t="e">
        <f t="shared" si="1"/>
        <v>#DIV/0!</v>
      </c>
      <c r="M14" s="49">
        <f>Data!L15</f>
        <v>0</v>
      </c>
      <c r="N14" s="48" t="e">
        <f t="shared" si="2"/>
        <v>#DIV/0!</v>
      </c>
      <c r="O14" s="50">
        <f>Data!S15</f>
        <v>0</v>
      </c>
      <c r="P14" s="49">
        <f>Data!P15</f>
        <v>0</v>
      </c>
      <c r="Q14" s="48" t="e">
        <f t="shared" si="3"/>
        <v>#DIV/0!</v>
      </c>
      <c r="R14" s="174">
        <f>Data!Q15</f>
        <v>0</v>
      </c>
      <c r="S14" s="48" t="e">
        <f t="shared" si="4"/>
        <v>#DIV/0!</v>
      </c>
      <c r="T14" s="49">
        <f>Data!R15</f>
        <v>0</v>
      </c>
      <c r="U14" s="48" t="e">
        <f t="shared" si="5"/>
        <v>#DIV/0!</v>
      </c>
      <c r="V14" s="108">
        <f>Data!U15</f>
        <v>0</v>
      </c>
      <c r="W14" s="109">
        <f>Data!V15</f>
        <v>0</v>
      </c>
    </row>
    <row r="15" spans="1:24" s="17" customFormat="1" ht="21.75" customHeight="1" thickTop="1" thickBot="1" x14ac:dyDescent="0.4">
      <c r="B15" s="39" t="s">
        <v>131</v>
      </c>
      <c r="C15" s="39" t="s">
        <v>85</v>
      </c>
      <c r="D15" s="94">
        <v>2</v>
      </c>
      <c r="E15" s="94" t="s">
        <v>86</v>
      </c>
      <c r="F15" s="105">
        <f>Data!G16</f>
        <v>0</v>
      </c>
      <c r="G15" s="114">
        <f>Data!H16</f>
        <v>0</v>
      </c>
      <c r="H15" s="102">
        <f>Data!M16</f>
        <v>0</v>
      </c>
      <c r="I15" s="103">
        <f>Data!J16</f>
        <v>0</v>
      </c>
      <c r="J15" s="106" t="e">
        <f t="shared" si="0"/>
        <v>#DIV/0!</v>
      </c>
      <c r="K15" s="45">
        <f>Data!K16</f>
        <v>0</v>
      </c>
      <c r="L15" s="106" t="e">
        <f t="shared" si="1"/>
        <v>#DIV/0!</v>
      </c>
      <c r="M15" s="45">
        <f>Data!L16</f>
        <v>0</v>
      </c>
      <c r="N15" s="47" t="e">
        <f t="shared" si="2"/>
        <v>#DIV/0!</v>
      </c>
      <c r="O15" s="105">
        <f>Data!S16</f>
        <v>0</v>
      </c>
      <c r="P15" s="45">
        <f>Data!P16</f>
        <v>0</v>
      </c>
      <c r="Q15" s="106" t="e">
        <f t="shared" si="3"/>
        <v>#DIV/0!</v>
      </c>
      <c r="R15" s="175">
        <f>Data!Q16</f>
        <v>0</v>
      </c>
      <c r="S15" s="106" t="e">
        <f t="shared" si="4"/>
        <v>#DIV/0!</v>
      </c>
      <c r="T15" s="45">
        <f>Data!R16</f>
        <v>0</v>
      </c>
      <c r="U15" s="47" t="e">
        <f t="shared" si="5"/>
        <v>#DIV/0!</v>
      </c>
      <c r="V15" s="110">
        <f>Data!U16</f>
        <v>0</v>
      </c>
      <c r="W15" s="111">
        <f>Data!V16</f>
        <v>0</v>
      </c>
    </row>
    <row r="16" spans="1:24" s="17" customFormat="1" ht="21.75" customHeight="1" thickTop="1" thickBot="1" x14ac:dyDescent="0.3">
      <c r="B16" s="36" t="s">
        <v>150</v>
      </c>
      <c r="C16" s="36" t="s">
        <v>85</v>
      </c>
      <c r="D16" s="91">
        <v>2</v>
      </c>
      <c r="E16" s="36" t="s">
        <v>87</v>
      </c>
      <c r="F16" s="100">
        <f>Data!G17</f>
        <v>0</v>
      </c>
      <c r="G16" s="113">
        <f>Data!H17</f>
        <v>0</v>
      </c>
      <c r="H16" s="104">
        <f>Data!M17</f>
        <v>0</v>
      </c>
      <c r="I16" s="101">
        <f>Data!J17</f>
        <v>0</v>
      </c>
      <c r="J16" s="107" t="e">
        <f t="shared" si="0"/>
        <v>#DIV/0!</v>
      </c>
      <c r="K16" s="49">
        <f>Data!K17</f>
        <v>0</v>
      </c>
      <c r="L16" s="107" t="e">
        <f t="shared" si="1"/>
        <v>#DIV/0!</v>
      </c>
      <c r="M16" s="49">
        <f>Data!L17</f>
        <v>0</v>
      </c>
      <c r="N16" s="48" t="e">
        <f t="shared" si="2"/>
        <v>#DIV/0!</v>
      </c>
      <c r="O16" s="100">
        <f>Data!S17</f>
        <v>0</v>
      </c>
      <c r="P16" s="49">
        <f>Data!P17</f>
        <v>0</v>
      </c>
      <c r="Q16" s="107" t="e">
        <f t="shared" si="3"/>
        <v>#DIV/0!</v>
      </c>
      <c r="R16" s="174">
        <f>Data!Q17</f>
        <v>0</v>
      </c>
      <c r="S16" s="107" t="e">
        <f t="shared" si="4"/>
        <v>#DIV/0!</v>
      </c>
      <c r="T16" s="49">
        <f>Data!R17</f>
        <v>0</v>
      </c>
      <c r="U16" s="48" t="e">
        <f t="shared" si="5"/>
        <v>#DIV/0!</v>
      </c>
      <c r="V16" s="108">
        <f>Data!U17</f>
        <v>0</v>
      </c>
      <c r="W16" s="109">
        <f>Data!V17</f>
        <v>0</v>
      </c>
    </row>
    <row r="17" spans="2:23" s="17" customFormat="1" ht="21.75" customHeight="1" thickTop="1" thickBot="1" x14ac:dyDescent="0.3">
      <c r="B17" s="37" t="s">
        <v>145</v>
      </c>
      <c r="C17" s="37" t="s">
        <v>85</v>
      </c>
      <c r="D17" s="92">
        <v>2</v>
      </c>
      <c r="E17" s="37" t="s">
        <v>87</v>
      </c>
      <c r="F17" s="105">
        <f>Data!G18</f>
        <v>0</v>
      </c>
      <c r="G17" s="114">
        <f>Data!H18</f>
        <v>0</v>
      </c>
      <c r="H17" s="102">
        <f>Data!M18</f>
        <v>0</v>
      </c>
      <c r="I17" s="103">
        <f>Data!J18</f>
        <v>0</v>
      </c>
      <c r="J17" s="106" t="e">
        <f t="shared" si="0"/>
        <v>#DIV/0!</v>
      </c>
      <c r="K17" s="45">
        <f>Data!K18</f>
        <v>0</v>
      </c>
      <c r="L17" s="106" t="e">
        <f t="shared" si="1"/>
        <v>#DIV/0!</v>
      </c>
      <c r="M17" s="45">
        <f>Data!L18</f>
        <v>0</v>
      </c>
      <c r="N17" s="47" t="e">
        <f t="shared" si="2"/>
        <v>#DIV/0!</v>
      </c>
      <c r="O17" s="105">
        <f>Data!S18</f>
        <v>0</v>
      </c>
      <c r="P17" s="45">
        <f>Data!P18</f>
        <v>0</v>
      </c>
      <c r="Q17" s="106" t="e">
        <f t="shared" si="3"/>
        <v>#DIV/0!</v>
      </c>
      <c r="R17" s="175">
        <f>Data!Q18</f>
        <v>0</v>
      </c>
      <c r="S17" s="106" t="e">
        <f t="shared" si="4"/>
        <v>#DIV/0!</v>
      </c>
      <c r="T17" s="45">
        <f>Data!R18</f>
        <v>0</v>
      </c>
      <c r="U17" s="47" t="e">
        <f t="shared" si="5"/>
        <v>#DIV/0!</v>
      </c>
      <c r="V17" s="110">
        <f>Data!U18</f>
        <v>0</v>
      </c>
      <c r="W17" s="111">
        <f>Data!V18</f>
        <v>0</v>
      </c>
    </row>
    <row r="18" spans="2:23" s="17" customFormat="1" ht="21.75" customHeight="1" thickTop="1" thickBot="1" x14ac:dyDescent="0.3">
      <c r="B18" s="36" t="s">
        <v>141</v>
      </c>
      <c r="C18" s="36" t="s">
        <v>85</v>
      </c>
      <c r="D18" s="91">
        <v>2</v>
      </c>
      <c r="E18" s="36" t="s">
        <v>87</v>
      </c>
      <c r="F18" s="100">
        <f>Data!G19</f>
        <v>0</v>
      </c>
      <c r="G18" s="113">
        <f>Data!H19</f>
        <v>0</v>
      </c>
      <c r="H18" s="104">
        <f>Data!M19</f>
        <v>0</v>
      </c>
      <c r="I18" s="101">
        <f>Data!J19</f>
        <v>0</v>
      </c>
      <c r="J18" s="107" t="e">
        <f t="shared" si="0"/>
        <v>#DIV/0!</v>
      </c>
      <c r="K18" s="49">
        <f>Data!K19</f>
        <v>0</v>
      </c>
      <c r="L18" s="107" t="e">
        <f t="shared" si="1"/>
        <v>#DIV/0!</v>
      </c>
      <c r="M18" s="49">
        <f>Data!L19</f>
        <v>0</v>
      </c>
      <c r="N18" s="48" t="e">
        <f t="shared" si="2"/>
        <v>#DIV/0!</v>
      </c>
      <c r="O18" s="100">
        <f>Data!S19</f>
        <v>0</v>
      </c>
      <c r="P18" s="49">
        <f>Data!P19</f>
        <v>0</v>
      </c>
      <c r="Q18" s="107" t="e">
        <f t="shared" si="3"/>
        <v>#DIV/0!</v>
      </c>
      <c r="R18" s="174">
        <f>Data!Q19</f>
        <v>0</v>
      </c>
      <c r="S18" s="107" t="e">
        <f t="shared" si="4"/>
        <v>#DIV/0!</v>
      </c>
      <c r="T18" s="49">
        <f>Data!R19</f>
        <v>0</v>
      </c>
      <c r="U18" s="48" t="e">
        <f t="shared" si="5"/>
        <v>#DIV/0!</v>
      </c>
      <c r="V18" s="108">
        <f>Data!U19</f>
        <v>0</v>
      </c>
      <c r="W18" s="109">
        <f>Data!V19</f>
        <v>0</v>
      </c>
    </row>
    <row r="19" spans="2:23" s="17" customFormat="1" ht="21.75" customHeight="1" thickTop="1" thickBot="1" x14ac:dyDescent="0.3">
      <c r="B19" s="37" t="s">
        <v>151</v>
      </c>
      <c r="C19" s="37" t="s">
        <v>85</v>
      </c>
      <c r="D19" s="92">
        <v>2</v>
      </c>
      <c r="E19" s="37" t="s">
        <v>87</v>
      </c>
      <c r="F19" s="105">
        <f>Data!G20</f>
        <v>0</v>
      </c>
      <c r="G19" s="114">
        <f>Data!H20</f>
        <v>0</v>
      </c>
      <c r="H19" s="102">
        <f>Data!M20</f>
        <v>0</v>
      </c>
      <c r="I19" s="103">
        <f>Data!J20</f>
        <v>0</v>
      </c>
      <c r="J19" s="106" t="e">
        <f t="shared" si="0"/>
        <v>#DIV/0!</v>
      </c>
      <c r="K19" s="45">
        <f>Data!K20</f>
        <v>0</v>
      </c>
      <c r="L19" s="106" t="e">
        <f t="shared" si="1"/>
        <v>#DIV/0!</v>
      </c>
      <c r="M19" s="45">
        <f>Data!L20</f>
        <v>0</v>
      </c>
      <c r="N19" s="47" t="e">
        <f t="shared" si="2"/>
        <v>#DIV/0!</v>
      </c>
      <c r="O19" s="105">
        <f>Data!S20</f>
        <v>0</v>
      </c>
      <c r="P19" s="45">
        <f>Data!P20</f>
        <v>0</v>
      </c>
      <c r="Q19" s="106" t="e">
        <f t="shared" si="3"/>
        <v>#DIV/0!</v>
      </c>
      <c r="R19" s="175">
        <f>Data!Q20</f>
        <v>0</v>
      </c>
      <c r="S19" s="106" t="e">
        <f t="shared" si="4"/>
        <v>#DIV/0!</v>
      </c>
      <c r="T19" s="45">
        <f>Data!R20</f>
        <v>0</v>
      </c>
      <c r="U19" s="47" t="e">
        <f t="shared" si="5"/>
        <v>#DIV/0!</v>
      </c>
      <c r="V19" s="110">
        <f>Data!U20</f>
        <v>0</v>
      </c>
      <c r="W19" s="111">
        <f>Data!V20</f>
        <v>0</v>
      </c>
    </row>
    <row r="20" spans="2:23" s="17" customFormat="1" ht="21.75" customHeight="1" thickTop="1" thickBot="1" x14ac:dyDescent="0.3">
      <c r="B20" s="36" t="s">
        <v>137</v>
      </c>
      <c r="C20" s="36" t="s">
        <v>85</v>
      </c>
      <c r="D20" s="91">
        <v>2</v>
      </c>
      <c r="E20" s="36" t="s">
        <v>87</v>
      </c>
      <c r="F20" s="100">
        <f>Data!G21</f>
        <v>0</v>
      </c>
      <c r="G20" s="113">
        <f>Data!H21</f>
        <v>0</v>
      </c>
      <c r="H20" s="104">
        <f>Data!M21</f>
        <v>0</v>
      </c>
      <c r="I20" s="101">
        <f>Data!J21</f>
        <v>0</v>
      </c>
      <c r="J20" s="107" t="e">
        <f t="shared" si="0"/>
        <v>#DIV/0!</v>
      </c>
      <c r="K20" s="49">
        <f>Data!K21</f>
        <v>0</v>
      </c>
      <c r="L20" s="107" t="e">
        <f t="shared" si="1"/>
        <v>#DIV/0!</v>
      </c>
      <c r="M20" s="49">
        <f>Data!L21</f>
        <v>0</v>
      </c>
      <c r="N20" s="48" t="e">
        <f t="shared" si="2"/>
        <v>#DIV/0!</v>
      </c>
      <c r="O20" s="100">
        <f>Data!S21</f>
        <v>0</v>
      </c>
      <c r="P20" s="49">
        <f>Data!P21</f>
        <v>0</v>
      </c>
      <c r="Q20" s="132" t="e">
        <f t="shared" si="3"/>
        <v>#DIV/0!</v>
      </c>
      <c r="R20" s="174">
        <f>Data!Q21</f>
        <v>0</v>
      </c>
      <c r="S20" s="107" t="e">
        <f t="shared" si="4"/>
        <v>#DIV/0!</v>
      </c>
      <c r="T20" s="49">
        <f>Data!R21</f>
        <v>0</v>
      </c>
      <c r="U20" s="48" t="e">
        <f t="shared" si="5"/>
        <v>#DIV/0!</v>
      </c>
      <c r="V20" s="108">
        <f>Data!U21</f>
        <v>0</v>
      </c>
      <c r="W20" s="109">
        <f>Data!V21</f>
        <v>0</v>
      </c>
    </row>
    <row r="21" spans="2:23" s="17" customFormat="1" ht="21.75" customHeight="1" thickTop="1" thickBot="1" x14ac:dyDescent="0.3">
      <c r="B21" s="37" t="s">
        <v>138</v>
      </c>
      <c r="C21" s="37" t="s">
        <v>85</v>
      </c>
      <c r="D21" s="92">
        <v>2</v>
      </c>
      <c r="E21" s="37" t="s">
        <v>87</v>
      </c>
      <c r="F21" s="105">
        <f>Data!G22</f>
        <v>0</v>
      </c>
      <c r="G21" s="114">
        <f>Data!H22</f>
        <v>0</v>
      </c>
      <c r="H21" s="105">
        <f>Data!M22</f>
        <v>0</v>
      </c>
      <c r="I21" s="103">
        <f>Data!J22</f>
        <v>0</v>
      </c>
      <c r="J21" s="106" t="e">
        <f t="shared" si="0"/>
        <v>#DIV/0!</v>
      </c>
      <c r="K21" s="45">
        <f>Data!K22</f>
        <v>0</v>
      </c>
      <c r="L21" s="106" t="e">
        <f t="shared" si="1"/>
        <v>#DIV/0!</v>
      </c>
      <c r="M21" s="45">
        <f>Data!L22</f>
        <v>0</v>
      </c>
      <c r="N21" s="47" t="e">
        <f t="shared" si="2"/>
        <v>#DIV/0!</v>
      </c>
      <c r="O21" s="105">
        <f>Data!S22</f>
        <v>0</v>
      </c>
      <c r="P21" s="45">
        <f>Data!P22</f>
        <v>0</v>
      </c>
      <c r="Q21" s="106" t="e">
        <f t="shared" si="3"/>
        <v>#DIV/0!</v>
      </c>
      <c r="R21" s="176">
        <f>Data!Q22</f>
        <v>0</v>
      </c>
      <c r="S21" s="106" t="e">
        <f t="shared" si="4"/>
        <v>#DIV/0!</v>
      </c>
      <c r="T21" s="45">
        <f>Data!R22</f>
        <v>0</v>
      </c>
      <c r="U21" s="47" t="e">
        <f t="shared" si="5"/>
        <v>#DIV/0!</v>
      </c>
      <c r="V21" s="110">
        <f>Data!U22</f>
        <v>0</v>
      </c>
      <c r="W21" s="111">
        <f>Data!V22</f>
        <v>0</v>
      </c>
    </row>
    <row r="22" spans="2:23" s="17" customFormat="1" ht="21.75" customHeight="1" thickTop="1" thickBot="1" x14ac:dyDescent="0.3">
      <c r="B22" s="38" t="s">
        <v>152</v>
      </c>
      <c r="C22" s="38" t="s">
        <v>85</v>
      </c>
      <c r="D22" s="93">
        <v>2</v>
      </c>
      <c r="E22" s="38" t="s">
        <v>87</v>
      </c>
      <c r="F22" s="100">
        <f>Data!G23</f>
        <v>0</v>
      </c>
      <c r="G22" s="113">
        <f>Data!H23</f>
        <v>0</v>
      </c>
      <c r="H22" s="100">
        <f>Data!M23</f>
        <v>0</v>
      </c>
      <c r="I22" s="101">
        <v>15</v>
      </c>
      <c r="J22" s="107" t="e">
        <f t="shared" si="0"/>
        <v>#DIV/0!</v>
      </c>
      <c r="K22" s="49">
        <v>15</v>
      </c>
      <c r="L22" s="107" t="e">
        <f t="shared" si="1"/>
        <v>#DIV/0!</v>
      </c>
      <c r="M22" s="49">
        <v>70</v>
      </c>
      <c r="N22" s="48" t="e">
        <f t="shared" si="2"/>
        <v>#DIV/0!</v>
      </c>
      <c r="O22" s="100">
        <f>Data!S23</f>
        <v>0</v>
      </c>
      <c r="P22" s="49">
        <f>Data!P23</f>
        <v>0</v>
      </c>
      <c r="Q22" s="107" t="e">
        <f t="shared" si="3"/>
        <v>#DIV/0!</v>
      </c>
      <c r="R22" s="177">
        <f>Data!Q23</f>
        <v>0</v>
      </c>
      <c r="S22" s="107" t="e">
        <f t="shared" si="4"/>
        <v>#DIV/0!</v>
      </c>
      <c r="T22" s="49">
        <f>Data!R23</f>
        <v>0</v>
      </c>
      <c r="U22" s="48" t="e">
        <f t="shared" si="5"/>
        <v>#DIV/0!</v>
      </c>
      <c r="V22" s="108">
        <f>Data!U23</f>
        <v>0</v>
      </c>
      <c r="W22" s="109">
        <f>Data!V23</f>
        <v>0</v>
      </c>
    </row>
    <row r="23" spans="2:23" s="139" customFormat="1" ht="21.75" customHeight="1" thickTop="1" thickBot="1" x14ac:dyDescent="0.3">
      <c r="B23" s="41" t="s">
        <v>153</v>
      </c>
      <c r="C23" s="41" t="s">
        <v>85</v>
      </c>
      <c r="D23" s="96">
        <v>2</v>
      </c>
      <c r="E23" s="41" t="s">
        <v>87</v>
      </c>
      <c r="F23" s="105">
        <f>Data!G24</f>
        <v>0</v>
      </c>
      <c r="G23" s="114">
        <f>Data!H24</f>
        <v>0</v>
      </c>
      <c r="H23" s="105">
        <f>Data!M24</f>
        <v>0</v>
      </c>
      <c r="I23" s="103">
        <f>Data!J24</f>
        <v>0</v>
      </c>
      <c r="J23" s="106" t="e">
        <f t="shared" si="0"/>
        <v>#DIV/0!</v>
      </c>
      <c r="K23" s="45">
        <f>Data!K24</f>
        <v>0</v>
      </c>
      <c r="L23" s="106" t="e">
        <f t="shared" si="1"/>
        <v>#DIV/0!</v>
      </c>
      <c r="M23" s="45">
        <f>Data!L24</f>
        <v>0</v>
      </c>
      <c r="N23" s="47" t="e">
        <f t="shared" si="2"/>
        <v>#DIV/0!</v>
      </c>
      <c r="O23" s="105">
        <f>Data!S24</f>
        <v>0</v>
      </c>
      <c r="P23" s="45">
        <f>Data!P24</f>
        <v>0</v>
      </c>
      <c r="Q23" s="106" t="e">
        <f t="shared" si="3"/>
        <v>#DIV/0!</v>
      </c>
      <c r="R23" s="178">
        <f>Data!Q24</f>
        <v>0</v>
      </c>
      <c r="S23" s="106" t="e">
        <f t="shared" si="4"/>
        <v>#DIV/0!</v>
      </c>
      <c r="T23" s="45">
        <f>Data!R24</f>
        <v>0</v>
      </c>
      <c r="U23" s="47" t="e">
        <f t="shared" si="5"/>
        <v>#DIV/0!</v>
      </c>
      <c r="V23" s="110">
        <f>Data!U24</f>
        <v>0</v>
      </c>
      <c r="W23" s="111">
        <f>Data!V24</f>
        <v>0</v>
      </c>
    </row>
    <row r="24" spans="2:23" ht="16.5" thickTop="1" thickBot="1" x14ac:dyDescent="0.3">
      <c r="B24" s="26"/>
      <c r="C24" s="26"/>
      <c r="D24" s="26"/>
      <c r="E24" s="26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spans="2:23" ht="15" customHeight="1" x14ac:dyDescent="0.35">
      <c r="B25" s="319" t="s">
        <v>186</v>
      </c>
      <c r="C25" s="320" t="s">
        <v>187</v>
      </c>
      <c r="D25" s="321"/>
      <c r="E25" s="322"/>
      <c r="F25" s="345" t="s">
        <v>178</v>
      </c>
      <c r="G25" s="317"/>
      <c r="H25" s="133"/>
      <c r="I25" s="332" t="s">
        <v>184</v>
      </c>
      <c r="J25" s="346"/>
      <c r="K25" s="336" t="s">
        <v>184</v>
      </c>
      <c r="L25" s="349"/>
      <c r="M25" s="358" t="s">
        <v>184</v>
      </c>
      <c r="N25" s="359"/>
      <c r="O25" s="133"/>
      <c r="P25" s="332" t="s">
        <v>184</v>
      </c>
      <c r="Q25" s="346"/>
      <c r="R25" s="336" t="s">
        <v>184</v>
      </c>
      <c r="S25" s="349"/>
      <c r="T25" s="300" t="s">
        <v>184</v>
      </c>
      <c r="U25" s="353"/>
      <c r="V25" s="316" t="s">
        <v>181</v>
      </c>
      <c r="W25" s="317"/>
    </row>
    <row r="26" spans="2:23" ht="14.5" x14ac:dyDescent="0.35">
      <c r="B26" s="319"/>
      <c r="C26" s="323"/>
      <c r="D26" s="324"/>
      <c r="E26" s="325"/>
      <c r="F26" s="356" t="s">
        <v>179</v>
      </c>
      <c r="G26" s="315"/>
      <c r="H26" s="134"/>
      <c r="I26" s="347"/>
      <c r="J26" s="348"/>
      <c r="K26" s="350"/>
      <c r="L26" s="351"/>
      <c r="M26" s="360"/>
      <c r="N26" s="361"/>
      <c r="O26" s="134"/>
      <c r="P26" s="347"/>
      <c r="Q26" s="348"/>
      <c r="R26" s="350"/>
      <c r="S26" s="351"/>
      <c r="T26" s="354"/>
      <c r="U26" s="355"/>
      <c r="V26" s="318" t="s">
        <v>182</v>
      </c>
      <c r="W26" s="315"/>
    </row>
    <row r="27" spans="2:23" thickBot="1" x14ac:dyDescent="0.4">
      <c r="B27" s="319"/>
      <c r="C27" s="326"/>
      <c r="D27" s="327"/>
      <c r="E27" s="328"/>
      <c r="F27" s="357" t="s">
        <v>180</v>
      </c>
      <c r="G27" s="330"/>
      <c r="H27" s="135"/>
      <c r="I27" s="298" t="s">
        <v>185</v>
      </c>
      <c r="J27" s="352"/>
      <c r="K27" s="298" t="s">
        <v>185</v>
      </c>
      <c r="L27" s="352"/>
      <c r="M27" s="298" t="s">
        <v>185</v>
      </c>
      <c r="N27" s="352"/>
      <c r="O27" s="135"/>
      <c r="P27" s="298" t="s">
        <v>185</v>
      </c>
      <c r="Q27" s="352"/>
      <c r="R27" s="298" t="s">
        <v>185</v>
      </c>
      <c r="S27" s="352"/>
      <c r="T27" s="298" t="s">
        <v>185</v>
      </c>
      <c r="U27" s="352"/>
      <c r="V27" s="331" t="s">
        <v>183</v>
      </c>
      <c r="W27" s="330"/>
    </row>
    <row r="28" spans="2:23" ht="14.5" x14ac:dyDescent="0.35">
      <c r="B28" s="27"/>
      <c r="C28" s="27"/>
      <c r="D28" s="27"/>
      <c r="E28" s="27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9"/>
    </row>
    <row r="29" spans="2:23" ht="14.5" x14ac:dyDescent="0.35">
      <c r="B29" s="25"/>
      <c r="C29" s="25"/>
      <c r="D29" s="25"/>
      <c r="E29" s="25"/>
      <c r="F29" s="30">
        <v>10</v>
      </c>
      <c r="G29" s="30">
        <v>10</v>
      </c>
      <c r="H29" s="30">
        <v>10</v>
      </c>
      <c r="I29" s="30">
        <v>10</v>
      </c>
      <c r="J29" s="30">
        <v>10</v>
      </c>
      <c r="K29" s="30">
        <v>10</v>
      </c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25"/>
    </row>
    <row r="30" spans="2:23" ht="14.5" x14ac:dyDescent="0.35">
      <c r="B30" s="26" t="s">
        <v>80</v>
      </c>
      <c r="C30" s="26"/>
      <c r="D30" s="26"/>
      <c r="E30" s="26"/>
      <c r="F30" s="31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2:23" ht="14.5" x14ac:dyDescent="0.35">
      <c r="B31" s="32" t="s">
        <v>81</v>
      </c>
      <c r="C31" s="32"/>
      <c r="D31" s="32"/>
      <c r="E31" s="32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</row>
    <row r="32" spans="2:23" ht="14.5" x14ac:dyDescent="0.35">
      <c r="B32" s="33"/>
      <c r="C32" s="33"/>
      <c r="D32" s="33"/>
      <c r="E32" s="33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</row>
    <row r="33" ht="14.5" x14ac:dyDescent="0.35"/>
    <row r="34" ht="15" hidden="1" customHeight="1" x14ac:dyDescent="0.35"/>
    <row r="35" ht="15" hidden="1" customHeight="1" x14ac:dyDescent="0.35"/>
    <row r="36" ht="15" hidden="1" customHeight="1" x14ac:dyDescent="0.35"/>
    <row r="37" ht="15" hidden="1" customHeight="1" x14ac:dyDescent="0.35"/>
    <row r="38" ht="15" hidden="1" customHeight="1" x14ac:dyDescent="0.35"/>
    <row r="39" ht="15" hidden="1" customHeight="1" x14ac:dyDescent="0.35"/>
    <row r="40" ht="15" hidden="1" customHeight="1" x14ac:dyDescent="0.35"/>
    <row r="41" ht="15" hidden="1" customHeight="1" x14ac:dyDescent="0.35"/>
    <row r="42" ht="15" hidden="1" customHeight="1" x14ac:dyDescent="0.35"/>
    <row r="43" ht="15" hidden="1" customHeight="1" x14ac:dyDescent="0.35"/>
    <row r="44" ht="15" hidden="1" customHeight="1" x14ac:dyDescent="0.35"/>
    <row r="45" ht="15" hidden="1" customHeight="1" x14ac:dyDescent="0.35"/>
    <row r="46" ht="15" hidden="1" customHeight="1" x14ac:dyDescent="0.35"/>
    <row r="47" ht="15" hidden="1" customHeight="1" x14ac:dyDescent="0.35"/>
    <row r="48" ht="15" hidden="1" customHeight="1" x14ac:dyDescent="0.35"/>
    <row r="49" ht="15" hidden="1" customHeight="1" x14ac:dyDescent="0.35"/>
    <row r="50" ht="15" hidden="1" customHeight="1" x14ac:dyDescent="0.35"/>
    <row r="51" ht="15" hidden="1" customHeight="1" x14ac:dyDescent="0.35"/>
    <row r="52" ht="15" hidden="1" customHeight="1" x14ac:dyDescent="0.35"/>
    <row r="53" ht="15" hidden="1" customHeight="1" x14ac:dyDescent="0.35"/>
    <row r="54" ht="15" hidden="1" customHeight="1" x14ac:dyDescent="0.35"/>
    <row r="55" ht="15" hidden="1" customHeight="1" x14ac:dyDescent="0.35"/>
    <row r="56" ht="15" hidden="1" customHeight="1" x14ac:dyDescent="0.35"/>
    <row r="57" ht="15" hidden="1" customHeight="1" x14ac:dyDescent="0.35"/>
    <row r="58" ht="15" customHeight="1" x14ac:dyDescent="0.35"/>
  </sheetData>
  <mergeCells count="30">
    <mergeCell ref="T27:U27"/>
    <mergeCell ref="V27:W27"/>
    <mergeCell ref="T25:U26"/>
    <mergeCell ref="V25:W25"/>
    <mergeCell ref="F26:G26"/>
    <mergeCell ref="V26:W26"/>
    <mergeCell ref="F27:G27"/>
    <mergeCell ref="I27:J27"/>
    <mergeCell ref="K27:L27"/>
    <mergeCell ref="M27:N27"/>
    <mergeCell ref="P27:Q27"/>
    <mergeCell ref="R27:S27"/>
    <mergeCell ref="M25:N26"/>
    <mergeCell ref="P25:Q26"/>
    <mergeCell ref="R25:S26"/>
    <mergeCell ref="B25:B27"/>
    <mergeCell ref="C25:E27"/>
    <mergeCell ref="F25:G25"/>
    <mergeCell ref="I25:J26"/>
    <mergeCell ref="K25:L26"/>
    <mergeCell ref="H5:N5"/>
    <mergeCell ref="O5:U5"/>
    <mergeCell ref="V1:W1"/>
    <mergeCell ref="B4:B5"/>
    <mergeCell ref="C4:C5"/>
    <mergeCell ref="D4:D5"/>
    <mergeCell ref="E4:E5"/>
    <mergeCell ref="F4:G4"/>
    <mergeCell ref="H4:U4"/>
    <mergeCell ref="V4:W4"/>
  </mergeCells>
  <conditionalFormatting sqref="F6:G23">
    <cfRule type="containsText" dxfId="142" priority="7" operator="containsText" text="N/A">
      <formula>NOT(ISERROR(SEARCH("N/A",F6)))</formula>
    </cfRule>
    <cfRule type="cellIs" dxfId="141" priority="24" operator="lessThan">
      <formula>13</formula>
    </cfRule>
    <cfRule type="cellIs" dxfId="140" priority="25" operator="between">
      <formula>13</formula>
      <formula>18</formula>
    </cfRule>
    <cfRule type="cellIs" dxfId="139" priority="26" operator="greaterThan">
      <formula>18</formula>
    </cfRule>
    <cfRule type="cellIs" dxfId="138" priority="27" operator="greaterThan">
      <formula>18</formula>
    </cfRule>
  </conditionalFormatting>
  <conditionalFormatting sqref="J6:J23">
    <cfRule type="cellIs" dxfId="137" priority="23" operator="greaterThan">
      <formula>0.5</formula>
    </cfRule>
  </conditionalFormatting>
  <conditionalFormatting sqref="L6:L23">
    <cfRule type="cellIs" dxfId="136" priority="22" operator="greaterThan">
      <formula>0.499</formula>
    </cfRule>
  </conditionalFormatting>
  <conditionalFormatting sqref="N6:N23">
    <cfRule type="cellIs" dxfId="135" priority="21" operator="greaterThan">
      <formula>0.5</formula>
    </cfRule>
  </conditionalFormatting>
  <conditionalFormatting sqref="Q15:Q23">
    <cfRule type="cellIs" dxfId="134" priority="16" operator="greaterThan">
      <formula>0.5</formula>
    </cfRule>
  </conditionalFormatting>
  <conditionalFormatting sqref="S15:S23">
    <cfRule type="cellIs" dxfId="133" priority="15" operator="greaterThan">
      <formula>0.5</formula>
    </cfRule>
  </conditionalFormatting>
  <conditionalFormatting sqref="U15:U23">
    <cfRule type="cellIs" dxfId="132" priority="14" operator="greaterThan">
      <formula>0.5</formula>
    </cfRule>
  </conditionalFormatting>
  <conditionalFormatting sqref="V15:W23">
    <cfRule type="cellIs" dxfId="131" priority="11" operator="lessThan">
      <formula>0.1</formula>
    </cfRule>
    <cfRule type="cellIs" dxfId="130" priority="12" operator="between">
      <formula>0.1</formula>
      <formula>0.19</formula>
    </cfRule>
    <cfRule type="cellIs" dxfId="129" priority="13" operator="greaterThan">
      <formula>0.2</formula>
    </cfRule>
  </conditionalFormatting>
  <conditionalFormatting sqref="V6:W14">
    <cfRule type="cellIs" dxfId="128" priority="8" operator="lessThan">
      <formula>0.1</formula>
    </cfRule>
    <cfRule type="cellIs" dxfId="127" priority="9" operator="between">
      <formula>0.1</formula>
      <formula>0.19</formula>
    </cfRule>
    <cfRule type="cellIs" dxfId="126" priority="10" operator="greaterThan">
      <formula>0.2</formula>
    </cfRule>
  </conditionalFormatting>
  <conditionalFormatting sqref="I6:I23">
    <cfRule type="expression" dxfId="125" priority="6">
      <formula>($I6/$H6*100)&gt;50</formula>
    </cfRule>
  </conditionalFormatting>
  <conditionalFormatting sqref="P6:P23">
    <cfRule type="expression" dxfId="124" priority="5">
      <formula>($P6/$O6*100)&gt;49.9</formula>
    </cfRule>
  </conditionalFormatting>
  <conditionalFormatting sqref="K6:K23">
    <cfRule type="expression" dxfId="123" priority="4">
      <formula>($K6/$H6*100)&gt;49.5</formula>
    </cfRule>
  </conditionalFormatting>
  <conditionalFormatting sqref="M6:M23">
    <cfRule type="expression" dxfId="122" priority="3">
      <formula>($M6/$H6*100)&gt;49.9</formula>
    </cfRule>
  </conditionalFormatting>
  <conditionalFormatting sqref="R6:R23">
    <cfRule type="expression" dxfId="121" priority="2">
      <formula>($R6/$O6*100)&gt;49.9</formula>
    </cfRule>
  </conditionalFormatting>
  <conditionalFormatting sqref="T6:T23">
    <cfRule type="expression" dxfId="120" priority="1">
      <formula>($T6/$O6*100)&gt;49.9</formula>
    </cfRule>
  </conditionalFormatting>
  <hyperlinks>
    <hyperlink ref="V1:W1" location="'Front Page'!A1" display="Return to Contents"/>
    <hyperlink ref="C25:E27" location="Sheet1!A1" display="For more information on rag ratings please click her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2"/>
  <sheetViews>
    <sheetView showGridLines="0" workbookViewId="0">
      <selection sqref="A1:X1"/>
    </sheetView>
  </sheetViews>
  <sheetFormatPr defaultColWidth="0" defaultRowHeight="14.5" zeroHeight="1" x14ac:dyDescent="0.35"/>
  <cols>
    <col min="1" max="29" width="9.1796875" customWidth="1"/>
    <col min="30" max="16384" width="9.1796875" hidden="1"/>
  </cols>
  <sheetData>
    <row r="1" spans="1:29" s="19" customFormat="1" ht="35.25" customHeight="1" x14ac:dyDescent="0.35">
      <c r="A1" s="362" t="s">
        <v>197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Z1" s="297" t="s">
        <v>196</v>
      </c>
      <c r="AA1" s="297"/>
    </row>
    <row r="2" spans="1:29" s="136" customFormat="1" ht="30" customHeight="1" x14ac:dyDescent="0.35">
      <c r="A2" s="363" t="s">
        <v>193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</row>
    <row r="3" spans="1:29" s="137" customFormat="1" ht="25.5" customHeight="1" x14ac:dyDescent="0.35">
      <c r="B3" s="138" t="s">
        <v>213</v>
      </c>
    </row>
    <row r="4" spans="1:29" s="22" customFormat="1" x14ac:dyDescent="0.35"/>
    <row r="5" spans="1:29" s="22" customFormat="1" x14ac:dyDescent="0.35"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</row>
    <row r="6" spans="1:29" s="22" customFormat="1" x14ac:dyDescent="0.35"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</row>
    <row r="7" spans="1:29" s="22" customFormat="1" x14ac:dyDescent="0.35"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</row>
    <row r="8" spans="1:29" s="22" customFormat="1" x14ac:dyDescent="0.35"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</row>
    <row r="9" spans="1:29" s="22" customFormat="1" x14ac:dyDescent="0.35"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</row>
    <row r="10" spans="1:29" s="22" customFormat="1" x14ac:dyDescent="0.35"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</row>
    <row r="11" spans="1:29" s="22" customFormat="1" x14ac:dyDescent="0.35"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</row>
    <row r="12" spans="1:29" s="22" customFormat="1" x14ac:dyDescent="0.35"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</row>
    <row r="13" spans="1:29" s="22" customFormat="1" x14ac:dyDescent="0.35"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</row>
    <row r="14" spans="1:29" s="22" customFormat="1" x14ac:dyDescent="0.35"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</row>
    <row r="15" spans="1:29" s="22" customFormat="1" x14ac:dyDescent="0.35"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</row>
    <row r="16" spans="1:29" s="22" customFormat="1" x14ac:dyDescent="0.35"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</row>
    <row r="17" spans="2:28" s="22" customFormat="1" x14ac:dyDescent="0.35"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</row>
    <row r="18" spans="2:28" s="22" customFormat="1" x14ac:dyDescent="0.35"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</row>
    <row r="19" spans="2:28" s="22" customFormat="1" x14ac:dyDescent="0.35"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</row>
    <row r="20" spans="2:28" s="22" customFormat="1" x14ac:dyDescent="0.35"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</row>
    <row r="21" spans="2:28" s="22" customFormat="1" x14ac:dyDescent="0.35"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</row>
    <row r="22" spans="2:28" s="22" customFormat="1" x14ac:dyDescent="0.35"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</row>
    <row r="23" spans="2:28" s="22" customFormat="1" x14ac:dyDescent="0.35"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</row>
    <row r="24" spans="2:28" s="22" customFormat="1" x14ac:dyDescent="0.35"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</row>
    <row r="25" spans="2:28" s="22" customFormat="1" ht="15" x14ac:dyDescent="0.25"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</row>
    <row r="26" spans="2:28" s="22" customFormat="1" ht="15" x14ac:dyDescent="0.25"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</row>
    <row r="27" spans="2:28" s="22" customFormat="1" ht="15" x14ac:dyDescent="0.25"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</row>
    <row r="28" spans="2:28" s="22" customFormat="1" ht="15" x14ac:dyDescent="0.25"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</row>
    <row r="29" spans="2:28" s="22" customFormat="1" ht="15" x14ac:dyDescent="0.25"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</row>
    <row r="30" spans="2:28" s="22" customFormat="1" ht="15" x14ac:dyDescent="0.25"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</row>
    <row r="31" spans="2:28" s="22" customFormat="1" ht="15" x14ac:dyDescent="0.25"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</row>
    <row r="32" spans="2:28" s="22" customFormat="1" ht="15" x14ac:dyDescent="0.25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</row>
    <row r="33" spans="2:28" s="22" customFormat="1" ht="15" x14ac:dyDescent="0.25"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</row>
    <row r="34" spans="2:28" s="22" customFormat="1" ht="15" x14ac:dyDescent="0.25"/>
    <row r="35" spans="2:28" s="22" customFormat="1" ht="15" x14ac:dyDescent="0.25"/>
    <row r="36" spans="2:28" s="137" customFormat="1" ht="25.5" customHeight="1" x14ac:dyDescent="0.25">
      <c r="B36" s="138" t="s">
        <v>198</v>
      </c>
    </row>
    <row r="37" spans="2:28" s="22" customFormat="1" ht="15" x14ac:dyDescent="0.25"/>
    <row r="38" spans="2:28" s="22" customFormat="1" ht="15" x14ac:dyDescent="0.25"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</row>
    <row r="39" spans="2:28" s="22" customFormat="1" ht="15" x14ac:dyDescent="0.25"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</row>
    <row r="40" spans="2:28" s="22" customFormat="1" x14ac:dyDescent="0.35"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</row>
    <row r="41" spans="2:28" s="22" customFormat="1" x14ac:dyDescent="0.35"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</row>
    <row r="42" spans="2:28" s="22" customFormat="1" x14ac:dyDescent="0.35"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</row>
    <row r="43" spans="2:28" s="22" customFormat="1" x14ac:dyDescent="0.35"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</row>
    <row r="44" spans="2:28" s="22" customFormat="1" x14ac:dyDescent="0.35"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</row>
    <row r="45" spans="2:28" s="22" customFormat="1" x14ac:dyDescent="0.35"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</row>
    <row r="46" spans="2:28" s="22" customFormat="1" x14ac:dyDescent="0.35"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</row>
    <row r="47" spans="2:28" s="22" customFormat="1" x14ac:dyDescent="0.35"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</row>
    <row r="48" spans="2:28" s="22" customFormat="1" x14ac:dyDescent="0.35"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</row>
    <row r="49" spans="2:28" s="22" customFormat="1" x14ac:dyDescent="0.35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</row>
    <row r="50" spans="2:28" s="22" customFormat="1" x14ac:dyDescent="0.35"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</row>
    <row r="51" spans="2:28" s="22" customFormat="1" x14ac:dyDescent="0.35"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</row>
    <row r="52" spans="2:28" s="22" customFormat="1" x14ac:dyDescent="0.35"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</row>
    <row r="53" spans="2:28" s="22" customFormat="1" x14ac:dyDescent="0.35"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</row>
    <row r="54" spans="2:28" s="22" customFormat="1" x14ac:dyDescent="0.35"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</row>
    <row r="55" spans="2:28" s="22" customFormat="1" x14ac:dyDescent="0.35"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</row>
    <row r="56" spans="2:28" s="22" customFormat="1" x14ac:dyDescent="0.35"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</row>
    <row r="57" spans="2:28" s="22" customFormat="1" x14ac:dyDescent="0.35"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</row>
    <row r="58" spans="2:28" s="22" customFormat="1" x14ac:dyDescent="0.35"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</row>
    <row r="59" spans="2:28" s="22" customFormat="1" x14ac:dyDescent="0.35"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</row>
    <row r="60" spans="2:28" s="22" customFormat="1" x14ac:dyDescent="0.35"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</row>
    <row r="61" spans="2:28" s="22" customFormat="1" x14ac:dyDescent="0.35"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</row>
    <row r="62" spans="2:28" s="22" customFormat="1" x14ac:dyDescent="0.35"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</row>
    <row r="63" spans="2:28" s="22" customFormat="1" x14ac:dyDescent="0.35"/>
    <row r="64" spans="2:28" s="22" customFormat="1" x14ac:dyDescent="0.35"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</row>
    <row r="65" spans="2:28" s="22" customFormat="1" x14ac:dyDescent="0.35"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</row>
    <row r="66" spans="2:28" s="22" customFormat="1" x14ac:dyDescent="0.35"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</row>
    <row r="67" spans="2:28" s="22" customFormat="1" x14ac:dyDescent="0.35"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</row>
    <row r="68" spans="2:28" s="22" customFormat="1" x14ac:dyDescent="0.35"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</row>
    <row r="69" spans="2:28" s="22" customFormat="1" x14ac:dyDescent="0.35"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</row>
    <row r="70" spans="2:28" s="22" customFormat="1" x14ac:dyDescent="0.35"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</row>
    <row r="71" spans="2:28" s="22" customFormat="1" x14ac:dyDescent="0.35"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</row>
    <row r="72" spans="2:28" s="22" customFormat="1" x14ac:dyDescent="0.35"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</row>
    <row r="73" spans="2:28" s="22" customFormat="1" x14ac:dyDescent="0.35"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</row>
    <row r="74" spans="2:28" s="22" customFormat="1" x14ac:dyDescent="0.35"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</row>
    <row r="75" spans="2:28" s="22" customFormat="1" x14ac:dyDescent="0.35"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</row>
    <row r="76" spans="2:28" s="22" customFormat="1" x14ac:dyDescent="0.35"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31"/>
    </row>
    <row r="77" spans="2:28" s="22" customFormat="1" x14ac:dyDescent="0.35"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131"/>
      <c r="AB77" s="131"/>
    </row>
    <row r="78" spans="2:28" s="22" customFormat="1" x14ac:dyDescent="0.35"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</row>
    <row r="79" spans="2:28" s="22" customFormat="1" x14ac:dyDescent="0.35"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</row>
    <row r="80" spans="2:28" s="22" customFormat="1" x14ac:dyDescent="0.35">
      <c r="B80" s="131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</row>
    <row r="81" spans="2:28" s="22" customFormat="1" x14ac:dyDescent="0.35"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</row>
    <row r="82" spans="2:28" s="22" customFormat="1" x14ac:dyDescent="0.35"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</row>
    <row r="83" spans="2:28" s="22" customFormat="1" x14ac:dyDescent="0.35"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</row>
    <row r="84" spans="2:28" s="22" customFormat="1" x14ac:dyDescent="0.35"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AA84" s="131"/>
      <c r="AB84" s="131"/>
    </row>
    <row r="85" spans="2:28" s="22" customFormat="1" x14ac:dyDescent="0.35"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31"/>
      <c r="AB85" s="131"/>
    </row>
    <row r="86" spans="2:28" s="22" customFormat="1" x14ac:dyDescent="0.35">
      <c r="B86" s="131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1"/>
      <c r="AB86" s="131"/>
    </row>
    <row r="87" spans="2:28" s="22" customFormat="1" x14ac:dyDescent="0.35"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  <c r="AA87" s="131"/>
      <c r="AB87" s="131"/>
    </row>
    <row r="88" spans="2:28" s="22" customFormat="1" x14ac:dyDescent="0.35"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  <c r="AA88" s="131"/>
      <c r="AB88" s="131"/>
    </row>
    <row r="89" spans="2:28" s="22" customFormat="1" x14ac:dyDescent="0.35"/>
    <row r="90" spans="2:28" s="22" customFormat="1" x14ac:dyDescent="0.35"/>
    <row r="91" spans="2:28" s="137" customFormat="1" ht="25.5" customHeight="1" x14ac:dyDescent="0.35">
      <c r="B91" s="138" t="s">
        <v>22</v>
      </c>
    </row>
    <row r="92" spans="2:28" s="22" customFormat="1" x14ac:dyDescent="0.35"/>
    <row r="93" spans="2:28" s="22" customFormat="1" x14ac:dyDescent="0.35"/>
    <row r="94" spans="2:28" s="22" customFormat="1" x14ac:dyDescent="0.35"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</row>
    <row r="95" spans="2:28" s="22" customFormat="1" x14ac:dyDescent="0.35"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1"/>
    </row>
    <row r="96" spans="2:28" s="22" customFormat="1" x14ac:dyDescent="0.35"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1"/>
    </row>
    <row r="97" spans="2:28" s="22" customFormat="1" x14ac:dyDescent="0.35"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</row>
    <row r="98" spans="2:28" s="22" customFormat="1" x14ac:dyDescent="0.35"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1"/>
    </row>
    <row r="99" spans="2:28" s="22" customFormat="1" x14ac:dyDescent="0.35"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</row>
    <row r="100" spans="2:28" s="22" customFormat="1" x14ac:dyDescent="0.35"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</row>
    <row r="101" spans="2:28" s="22" customFormat="1" x14ac:dyDescent="0.35"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131"/>
      <c r="AB101" s="131"/>
    </row>
    <row r="102" spans="2:28" s="22" customFormat="1" x14ac:dyDescent="0.35">
      <c r="B102" s="131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131"/>
      <c r="AB102" s="131"/>
    </row>
    <row r="103" spans="2:28" s="22" customFormat="1" x14ac:dyDescent="0.35">
      <c r="B103" s="131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  <c r="AA103" s="131"/>
      <c r="AB103" s="131"/>
    </row>
    <row r="104" spans="2:28" s="22" customFormat="1" x14ac:dyDescent="0.35">
      <c r="B104" s="131"/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</row>
    <row r="105" spans="2:28" s="22" customFormat="1" x14ac:dyDescent="0.35">
      <c r="B105" s="131"/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  <c r="AA105" s="131"/>
      <c r="AB105" s="131"/>
    </row>
    <row r="106" spans="2:28" s="22" customFormat="1" x14ac:dyDescent="0.35"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31"/>
      <c r="AB106" s="131"/>
    </row>
    <row r="107" spans="2:28" s="22" customFormat="1" x14ac:dyDescent="0.35">
      <c r="B107" s="131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</row>
    <row r="108" spans="2:28" s="22" customFormat="1" x14ac:dyDescent="0.35">
      <c r="B108" s="131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</row>
    <row r="109" spans="2:28" s="22" customFormat="1" x14ac:dyDescent="0.35">
      <c r="B109" s="131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</row>
    <row r="110" spans="2:28" s="22" customFormat="1" x14ac:dyDescent="0.35">
      <c r="B110" s="131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  <c r="AA110" s="131"/>
      <c r="AB110" s="131"/>
    </row>
    <row r="111" spans="2:28" s="22" customFormat="1" x14ac:dyDescent="0.35"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</row>
    <row r="112" spans="2:28" s="22" customFormat="1" x14ac:dyDescent="0.35">
      <c r="B112" s="131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</row>
    <row r="113" spans="2:28" s="22" customFormat="1" x14ac:dyDescent="0.35">
      <c r="B113" s="131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</row>
    <row r="114" spans="2:28" s="22" customFormat="1" x14ac:dyDescent="0.35">
      <c r="B114" s="131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</row>
    <row r="115" spans="2:28" s="22" customFormat="1" x14ac:dyDescent="0.35">
      <c r="B115" s="131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  <c r="AA115" s="131"/>
      <c r="AB115" s="131"/>
    </row>
    <row r="116" spans="2:28" s="22" customFormat="1" x14ac:dyDescent="0.35">
      <c r="B116" s="131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  <c r="AA116" s="131"/>
      <c r="AB116" s="131"/>
    </row>
    <row r="117" spans="2:28" s="22" customFormat="1" x14ac:dyDescent="0.35">
      <c r="B117" s="131"/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1"/>
      <c r="Z117" s="131"/>
      <c r="AA117" s="131"/>
      <c r="AB117" s="131"/>
    </row>
    <row r="118" spans="2:28" s="22" customFormat="1" x14ac:dyDescent="0.35">
      <c r="B118" s="131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131"/>
      <c r="AB118" s="131"/>
    </row>
    <row r="119" spans="2:28" s="22" customFormat="1" x14ac:dyDescent="0.35"/>
    <row r="120" spans="2:28" s="22" customFormat="1" x14ac:dyDescent="0.35">
      <c r="B120" s="131"/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1"/>
      <c r="Z120" s="131"/>
      <c r="AA120" s="131"/>
      <c r="AB120" s="131"/>
    </row>
    <row r="121" spans="2:28" s="22" customFormat="1" x14ac:dyDescent="0.35">
      <c r="B121" s="131"/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  <c r="AA121" s="131"/>
      <c r="AB121" s="131"/>
    </row>
    <row r="122" spans="2:28" s="22" customFormat="1" x14ac:dyDescent="0.35">
      <c r="B122" s="131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1"/>
      <c r="Z122" s="131"/>
      <c r="AA122" s="131"/>
      <c r="AB122" s="131"/>
    </row>
    <row r="123" spans="2:28" s="22" customFormat="1" x14ac:dyDescent="0.35">
      <c r="B123" s="131"/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1"/>
      <c r="Z123" s="131"/>
      <c r="AA123" s="131"/>
      <c r="AB123" s="131"/>
    </row>
    <row r="124" spans="2:28" s="22" customFormat="1" x14ac:dyDescent="0.35"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  <c r="AA124" s="131"/>
      <c r="AB124" s="131"/>
    </row>
    <row r="125" spans="2:28" s="22" customFormat="1" x14ac:dyDescent="0.35">
      <c r="B125" s="131"/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</row>
    <row r="126" spans="2:28" s="22" customFormat="1" x14ac:dyDescent="0.35">
      <c r="B126" s="131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  <c r="AA126" s="131"/>
      <c r="AB126" s="131"/>
    </row>
    <row r="127" spans="2:28" s="22" customFormat="1" x14ac:dyDescent="0.35">
      <c r="B127" s="131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  <c r="AA127" s="131"/>
      <c r="AB127" s="131"/>
    </row>
    <row r="128" spans="2:28" s="22" customFormat="1" x14ac:dyDescent="0.35"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</row>
    <row r="129" spans="2:28" s="22" customFormat="1" x14ac:dyDescent="0.35"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131"/>
      <c r="AB129" s="131"/>
    </row>
    <row r="130" spans="2:28" s="22" customFormat="1" x14ac:dyDescent="0.35">
      <c r="B130" s="131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1"/>
      <c r="Z130" s="131"/>
      <c r="AA130" s="131"/>
      <c r="AB130" s="131"/>
    </row>
    <row r="131" spans="2:28" s="22" customFormat="1" x14ac:dyDescent="0.35"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  <c r="Z131" s="131"/>
      <c r="AA131" s="131"/>
      <c r="AB131" s="131"/>
    </row>
    <row r="132" spans="2:28" s="22" customFormat="1" x14ac:dyDescent="0.35">
      <c r="B132" s="131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  <c r="AA132" s="131"/>
      <c r="AB132" s="131"/>
    </row>
    <row r="133" spans="2:28" s="22" customFormat="1" x14ac:dyDescent="0.35">
      <c r="B133" s="131"/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1"/>
      <c r="Z133" s="131"/>
      <c r="AA133" s="131"/>
      <c r="AB133" s="131"/>
    </row>
    <row r="134" spans="2:28" s="22" customFormat="1" x14ac:dyDescent="0.35">
      <c r="B134" s="131"/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1"/>
      <c r="Z134" s="131"/>
      <c r="AA134" s="131"/>
      <c r="AB134" s="131"/>
    </row>
    <row r="135" spans="2:28" s="22" customFormat="1" x14ac:dyDescent="0.35">
      <c r="B135" s="131"/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  <c r="AA135" s="131"/>
      <c r="AB135" s="131"/>
    </row>
    <row r="136" spans="2:28" s="22" customFormat="1" x14ac:dyDescent="0.35">
      <c r="B136" s="131"/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1"/>
      <c r="Z136" s="131"/>
      <c r="AA136" s="131"/>
      <c r="AB136" s="131"/>
    </row>
    <row r="137" spans="2:28" s="22" customFormat="1" x14ac:dyDescent="0.35">
      <c r="B137" s="131"/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</row>
    <row r="138" spans="2:28" s="22" customFormat="1" x14ac:dyDescent="0.35">
      <c r="B138" s="131"/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1"/>
      <c r="Z138" s="131"/>
      <c r="AA138" s="131"/>
      <c r="AB138" s="131"/>
    </row>
    <row r="139" spans="2:28" s="22" customFormat="1" x14ac:dyDescent="0.35">
      <c r="B139" s="131"/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1"/>
      <c r="Z139" s="131"/>
      <c r="AA139" s="131"/>
      <c r="AB139" s="131"/>
    </row>
    <row r="140" spans="2:28" s="22" customFormat="1" x14ac:dyDescent="0.35"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</row>
    <row r="141" spans="2:28" s="22" customFormat="1" x14ac:dyDescent="0.35">
      <c r="B141" s="131"/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1"/>
      <c r="Z141" s="131"/>
      <c r="AA141" s="131"/>
      <c r="AB141" s="131"/>
    </row>
    <row r="142" spans="2:28" s="22" customFormat="1" x14ac:dyDescent="0.35">
      <c r="B142" s="131"/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</row>
    <row r="143" spans="2:28" s="22" customFormat="1" x14ac:dyDescent="0.35">
      <c r="B143" s="131"/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</row>
    <row r="144" spans="2:28" s="22" customFormat="1" x14ac:dyDescent="0.35">
      <c r="B144" s="131"/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  <c r="AA144" s="131"/>
      <c r="AB144" s="131"/>
    </row>
    <row r="145" spans="2:28" s="22" customFormat="1" ht="20.25" customHeight="1" x14ac:dyDescent="0.35"/>
    <row r="146" spans="2:28" s="22" customFormat="1" x14ac:dyDescent="0.35">
      <c r="B146" s="131"/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</row>
    <row r="147" spans="2:28" s="22" customFormat="1" x14ac:dyDescent="0.35">
      <c r="B147" s="131"/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</row>
    <row r="148" spans="2:28" s="22" customFormat="1" x14ac:dyDescent="0.35">
      <c r="B148" s="131"/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  <c r="Y148" s="131"/>
      <c r="Z148" s="131"/>
      <c r="AA148" s="131"/>
      <c r="AB148" s="131"/>
    </row>
    <row r="149" spans="2:28" s="22" customFormat="1" x14ac:dyDescent="0.35">
      <c r="B149" s="131"/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1"/>
      <c r="Z149" s="131"/>
      <c r="AA149" s="131"/>
      <c r="AB149" s="131"/>
    </row>
    <row r="150" spans="2:28" s="22" customFormat="1" x14ac:dyDescent="0.35">
      <c r="B150" s="131"/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1"/>
      <c r="Z150" s="131"/>
      <c r="AA150" s="131"/>
      <c r="AB150" s="131"/>
    </row>
    <row r="151" spans="2:28" s="22" customFormat="1" x14ac:dyDescent="0.35">
      <c r="B151" s="131"/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1"/>
      <c r="Z151" s="131"/>
      <c r="AA151" s="131"/>
      <c r="AB151" s="131"/>
    </row>
    <row r="152" spans="2:28" s="22" customFormat="1" x14ac:dyDescent="0.35"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1"/>
      <c r="Z152" s="131"/>
      <c r="AA152" s="131"/>
      <c r="AB152" s="131"/>
    </row>
    <row r="153" spans="2:28" s="22" customFormat="1" x14ac:dyDescent="0.35">
      <c r="B153" s="131"/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1"/>
      <c r="Z153" s="131"/>
      <c r="AA153" s="131"/>
      <c r="AB153" s="131"/>
    </row>
    <row r="154" spans="2:28" s="22" customFormat="1" x14ac:dyDescent="0.35">
      <c r="B154" s="131"/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  <c r="Y154" s="131"/>
      <c r="Z154" s="131"/>
      <c r="AA154" s="131"/>
      <c r="AB154" s="131"/>
    </row>
    <row r="155" spans="2:28" s="22" customFormat="1" x14ac:dyDescent="0.35">
      <c r="B155" s="131"/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1"/>
      <c r="Z155" s="131"/>
      <c r="AA155" s="131"/>
      <c r="AB155" s="131"/>
    </row>
    <row r="156" spans="2:28" s="22" customFormat="1" x14ac:dyDescent="0.35">
      <c r="B156" s="131"/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131"/>
      <c r="W156" s="131"/>
      <c r="X156" s="131"/>
      <c r="Y156" s="131"/>
      <c r="Z156" s="131"/>
      <c r="AA156" s="131"/>
      <c r="AB156" s="131"/>
    </row>
    <row r="157" spans="2:28" s="22" customFormat="1" x14ac:dyDescent="0.35">
      <c r="B157" s="131"/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1"/>
      <c r="Z157" s="131"/>
      <c r="AA157" s="131"/>
      <c r="AB157" s="131"/>
    </row>
    <row r="158" spans="2:28" s="22" customFormat="1" x14ac:dyDescent="0.35">
      <c r="B158" s="131"/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  <c r="Y158" s="131"/>
      <c r="Z158" s="131"/>
      <c r="AA158" s="131"/>
      <c r="AB158" s="131"/>
    </row>
    <row r="159" spans="2:28" s="22" customFormat="1" x14ac:dyDescent="0.35">
      <c r="B159" s="131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1"/>
      <c r="Z159" s="131"/>
      <c r="AA159" s="131"/>
      <c r="AB159" s="131"/>
    </row>
    <row r="160" spans="2:28" s="22" customFormat="1" x14ac:dyDescent="0.35">
      <c r="B160" s="131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1"/>
      <c r="Z160" s="131"/>
      <c r="AA160" s="131"/>
      <c r="AB160" s="131"/>
    </row>
    <row r="161" spans="2:28" s="22" customFormat="1" x14ac:dyDescent="0.35">
      <c r="B161" s="131"/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1"/>
      <c r="Z161" s="131"/>
      <c r="AA161" s="131"/>
      <c r="AB161" s="131"/>
    </row>
    <row r="162" spans="2:28" s="22" customFormat="1" x14ac:dyDescent="0.35">
      <c r="B162" s="131"/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1"/>
      <c r="Z162" s="131"/>
      <c r="AA162" s="131"/>
      <c r="AB162" s="131"/>
    </row>
    <row r="163" spans="2:28" s="22" customFormat="1" x14ac:dyDescent="0.35">
      <c r="B163" s="131"/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1"/>
      <c r="Z163" s="131"/>
      <c r="AA163" s="131"/>
      <c r="AB163" s="131"/>
    </row>
    <row r="164" spans="2:28" s="22" customFormat="1" x14ac:dyDescent="0.35">
      <c r="B164" s="131"/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1"/>
      <c r="Z164" s="131"/>
      <c r="AA164" s="131"/>
      <c r="AB164" s="131"/>
    </row>
    <row r="165" spans="2:28" s="22" customFormat="1" x14ac:dyDescent="0.35">
      <c r="B165" s="131"/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1"/>
      <c r="Z165" s="131"/>
      <c r="AA165" s="131"/>
      <c r="AB165" s="131"/>
    </row>
    <row r="166" spans="2:28" s="22" customFormat="1" x14ac:dyDescent="0.35">
      <c r="B166" s="131"/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131"/>
      <c r="Z166" s="131"/>
      <c r="AA166" s="131"/>
      <c r="AB166" s="131"/>
    </row>
    <row r="167" spans="2:28" s="22" customFormat="1" x14ac:dyDescent="0.35">
      <c r="B167" s="131"/>
      <c r="C167" s="131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1"/>
      <c r="Z167" s="131"/>
      <c r="AA167" s="131"/>
      <c r="AB167" s="131"/>
    </row>
    <row r="168" spans="2:28" s="22" customFormat="1" x14ac:dyDescent="0.35">
      <c r="B168" s="131"/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1"/>
      <c r="Z168" s="131"/>
      <c r="AA168" s="131"/>
      <c r="AB168" s="131"/>
    </row>
    <row r="169" spans="2:28" s="22" customFormat="1" x14ac:dyDescent="0.35">
      <c r="B169" s="131"/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Y169" s="131"/>
      <c r="Z169" s="131"/>
      <c r="AA169" s="131"/>
      <c r="AB169" s="131"/>
    </row>
    <row r="170" spans="2:28" s="22" customFormat="1" x14ac:dyDescent="0.35"/>
    <row r="171" spans="2:28" s="22" customFormat="1" x14ac:dyDescent="0.35"/>
    <row r="172" spans="2:28" s="22" customFormat="1" x14ac:dyDescent="0.35"/>
    <row r="173" spans="2:28" s="22" customFormat="1" hidden="1" x14ac:dyDescent="0.35"/>
    <row r="174" spans="2:28" s="22" customFormat="1" hidden="1" x14ac:dyDescent="0.35"/>
    <row r="175" spans="2:28" s="22" customFormat="1" hidden="1" x14ac:dyDescent="0.35"/>
    <row r="176" spans="2:28" s="22" customFormat="1" hidden="1" x14ac:dyDescent="0.35"/>
    <row r="177" s="22" customFormat="1" hidden="1" x14ac:dyDescent="0.35"/>
    <row r="178" s="22" customFormat="1" hidden="1" x14ac:dyDescent="0.35"/>
    <row r="179" s="22" customFormat="1" hidden="1" x14ac:dyDescent="0.35"/>
    <row r="180" s="22" customFormat="1" hidden="1" x14ac:dyDescent="0.35"/>
    <row r="181" s="22" customFormat="1" hidden="1" x14ac:dyDescent="0.35"/>
    <row r="182" s="22" customFormat="1" hidden="1" x14ac:dyDescent="0.35"/>
    <row r="183" s="22" customFormat="1" hidden="1" x14ac:dyDescent="0.35"/>
    <row r="184" s="22" customFormat="1" hidden="1" x14ac:dyDescent="0.35"/>
    <row r="185" s="22" customFormat="1" hidden="1" x14ac:dyDescent="0.35"/>
    <row r="186" s="22" customFormat="1" hidden="1" x14ac:dyDescent="0.35"/>
    <row r="187" s="22" customFormat="1" hidden="1" x14ac:dyDescent="0.35"/>
    <row r="188" s="22" customFormat="1" hidden="1" x14ac:dyDescent="0.35"/>
    <row r="189" s="22" customFormat="1" hidden="1" x14ac:dyDescent="0.35"/>
    <row r="190" s="22" customFormat="1" hidden="1" x14ac:dyDescent="0.35"/>
    <row r="191" s="22" customFormat="1" hidden="1" x14ac:dyDescent="0.35"/>
    <row r="192" s="22" customFormat="1" hidden="1" x14ac:dyDescent="0.35"/>
    <row r="193" s="22" customFormat="1" hidden="1" x14ac:dyDescent="0.35"/>
    <row r="194" s="22" customFormat="1" hidden="1" x14ac:dyDescent="0.35"/>
    <row r="195" s="22" customFormat="1" hidden="1" x14ac:dyDescent="0.35"/>
    <row r="196" s="22" customFormat="1" hidden="1" x14ac:dyDescent="0.35"/>
    <row r="197" s="22" customFormat="1" hidden="1" x14ac:dyDescent="0.35"/>
    <row r="198" s="22" customFormat="1" hidden="1" x14ac:dyDescent="0.35"/>
    <row r="199" s="22" customFormat="1" hidden="1" x14ac:dyDescent="0.35"/>
    <row r="200" s="22" customFormat="1" hidden="1" x14ac:dyDescent="0.35"/>
    <row r="201" s="22" customFormat="1" hidden="1" x14ac:dyDescent="0.35"/>
    <row r="202" s="22" customFormat="1" hidden="1" x14ac:dyDescent="0.35"/>
    <row r="203" s="22" customFormat="1" hidden="1" x14ac:dyDescent="0.35"/>
    <row r="204" s="22" customFormat="1" hidden="1" x14ac:dyDescent="0.35"/>
    <row r="205" s="22" customFormat="1" hidden="1" x14ac:dyDescent="0.35"/>
    <row r="206" s="22" customFormat="1" hidden="1" x14ac:dyDescent="0.35"/>
    <row r="207" s="22" customFormat="1" hidden="1" x14ac:dyDescent="0.35"/>
    <row r="208" s="22" customFormat="1" hidden="1" x14ac:dyDescent="0.35"/>
    <row r="209" s="22" customFormat="1" hidden="1" x14ac:dyDescent="0.35"/>
    <row r="210" s="22" customFormat="1" hidden="1" x14ac:dyDescent="0.35"/>
    <row r="211" s="22" customFormat="1" hidden="1" x14ac:dyDescent="0.35"/>
    <row r="212" s="22" customFormat="1" hidden="1" x14ac:dyDescent="0.35"/>
    <row r="213" s="22" customFormat="1" hidden="1" x14ac:dyDescent="0.35"/>
    <row r="214" s="22" customFormat="1" hidden="1" x14ac:dyDescent="0.35"/>
    <row r="215" s="22" customFormat="1" hidden="1" x14ac:dyDescent="0.35"/>
    <row r="216" s="22" customFormat="1" hidden="1" x14ac:dyDescent="0.35"/>
    <row r="217" s="22" customFormat="1" hidden="1" x14ac:dyDescent="0.35"/>
    <row r="218" s="22" customFormat="1" hidden="1" x14ac:dyDescent="0.35"/>
    <row r="219" s="22" customFormat="1" hidden="1" x14ac:dyDescent="0.35"/>
    <row r="220" s="22" customFormat="1" hidden="1" x14ac:dyDescent="0.35"/>
    <row r="221" s="22" customFormat="1" hidden="1" x14ac:dyDescent="0.35"/>
    <row r="222" s="22" customFormat="1" hidden="1" x14ac:dyDescent="0.35"/>
    <row r="223" s="22" customFormat="1" hidden="1" x14ac:dyDescent="0.35"/>
    <row r="224" s="22" customFormat="1" hidden="1" x14ac:dyDescent="0.35"/>
    <row r="225" s="22" customFormat="1" hidden="1" x14ac:dyDescent="0.35"/>
    <row r="226" s="22" customFormat="1" hidden="1" x14ac:dyDescent="0.35"/>
    <row r="227" s="22" customFormat="1" hidden="1" x14ac:dyDescent="0.35"/>
    <row r="228" s="22" customFormat="1" hidden="1" x14ac:dyDescent="0.35"/>
    <row r="229" s="22" customFormat="1" hidden="1" x14ac:dyDescent="0.35"/>
    <row r="230" s="22" customFormat="1" hidden="1" x14ac:dyDescent="0.35"/>
    <row r="231" s="22" customFormat="1" hidden="1" x14ac:dyDescent="0.35"/>
    <row r="232" s="22" customFormat="1" hidden="1" x14ac:dyDescent="0.35"/>
    <row r="233" s="22" customFormat="1" hidden="1" x14ac:dyDescent="0.35"/>
    <row r="234" s="22" customFormat="1" hidden="1" x14ac:dyDescent="0.35"/>
    <row r="235" s="22" customFormat="1" hidden="1" x14ac:dyDescent="0.35"/>
    <row r="236" s="22" customFormat="1" hidden="1" x14ac:dyDescent="0.35"/>
    <row r="237" s="22" customFormat="1" hidden="1" x14ac:dyDescent="0.35"/>
    <row r="238" s="22" customFormat="1" hidden="1" x14ac:dyDescent="0.35"/>
    <row r="239" s="22" customFormat="1" hidden="1" x14ac:dyDescent="0.35"/>
    <row r="240" s="22" customFormat="1" hidden="1" x14ac:dyDescent="0.35"/>
    <row r="241" s="22" customFormat="1" hidden="1" x14ac:dyDescent="0.35"/>
    <row r="242" s="22" customFormat="1" hidden="1" x14ac:dyDescent="0.35"/>
    <row r="243" s="22" customFormat="1" hidden="1" x14ac:dyDescent="0.35"/>
    <row r="244" s="22" customFormat="1" hidden="1" x14ac:dyDescent="0.35"/>
    <row r="245" s="22" customFormat="1" hidden="1" x14ac:dyDescent="0.35"/>
    <row r="246" s="22" customFormat="1" hidden="1" x14ac:dyDescent="0.35"/>
    <row r="247" s="22" customFormat="1" hidden="1" x14ac:dyDescent="0.35"/>
    <row r="248" s="22" customFormat="1" hidden="1" x14ac:dyDescent="0.35"/>
    <row r="249" s="22" customFormat="1" hidden="1" x14ac:dyDescent="0.35"/>
    <row r="250" s="22" customFormat="1" hidden="1" x14ac:dyDescent="0.35"/>
    <row r="251" s="22" customFormat="1" hidden="1" x14ac:dyDescent="0.35"/>
    <row r="252" s="22" customFormat="1" hidden="1" x14ac:dyDescent="0.35"/>
    <row r="253" s="22" customFormat="1" hidden="1" x14ac:dyDescent="0.35"/>
    <row r="254" s="22" customFormat="1" hidden="1" x14ac:dyDescent="0.35"/>
    <row r="255" s="22" customFormat="1" hidden="1" x14ac:dyDescent="0.35"/>
    <row r="256" s="22" customFormat="1" hidden="1" x14ac:dyDescent="0.35"/>
    <row r="257" s="22" customFormat="1" hidden="1" x14ac:dyDescent="0.35"/>
    <row r="258" s="22" customFormat="1" hidden="1" x14ac:dyDescent="0.35"/>
    <row r="259" s="22" customFormat="1" hidden="1" x14ac:dyDescent="0.35"/>
    <row r="260" s="22" customFormat="1" hidden="1" x14ac:dyDescent="0.35"/>
    <row r="261" s="22" customFormat="1" hidden="1" x14ac:dyDescent="0.35"/>
    <row r="262" s="22" customFormat="1" hidden="1" x14ac:dyDescent="0.35"/>
    <row r="263" s="22" customFormat="1" hidden="1" x14ac:dyDescent="0.35"/>
    <row r="264" s="22" customFormat="1" hidden="1" x14ac:dyDescent="0.35"/>
    <row r="265" s="22" customFormat="1" hidden="1" x14ac:dyDescent="0.35"/>
    <row r="266" s="22" customFormat="1" hidden="1" x14ac:dyDescent="0.35"/>
    <row r="267" s="22" customFormat="1" hidden="1" x14ac:dyDescent="0.35"/>
    <row r="268" s="22" customFormat="1" hidden="1" x14ac:dyDescent="0.35"/>
    <row r="269" s="22" customFormat="1" hidden="1" x14ac:dyDescent="0.35"/>
    <row r="270" s="22" customFormat="1" hidden="1" x14ac:dyDescent="0.35"/>
    <row r="271" s="22" customFormat="1" hidden="1" x14ac:dyDescent="0.35"/>
    <row r="272" s="22" customFormat="1" hidden="1" x14ac:dyDescent="0.35"/>
    <row r="273" s="22" customFormat="1" hidden="1" x14ac:dyDescent="0.35"/>
    <row r="274" s="22" customFormat="1" hidden="1" x14ac:dyDescent="0.35"/>
    <row r="275" s="22" customFormat="1" hidden="1" x14ac:dyDescent="0.35"/>
    <row r="276" s="22" customFormat="1" hidden="1" x14ac:dyDescent="0.35"/>
    <row r="277" s="22" customFormat="1" hidden="1" x14ac:dyDescent="0.35"/>
    <row r="278" s="22" customFormat="1" hidden="1" x14ac:dyDescent="0.35"/>
    <row r="279" s="22" customFormat="1" hidden="1" x14ac:dyDescent="0.35"/>
    <row r="280" s="22" customFormat="1" hidden="1" x14ac:dyDescent="0.35"/>
    <row r="281" s="22" customFormat="1" hidden="1" x14ac:dyDescent="0.35"/>
    <row r="282" s="22" customFormat="1" hidden="1" x14ac:dyDescent="0.35"/>
    <row r="283" s="22" customFormat="1" hidden="1" x14ac:dyDescent="0.35"/>
    <row r="284" s="22" customFormat="1" hidden="1" x14ac:dyDescent="0.35"/>
    <row r="285" s="22" customFormat="1" hidden="1" x14ac:dyDescent="0.35"/>
    <row r="286" s="22" customFormat="1" hidden="1" x14ac:dyDescent="0.35"/>
    <row r="287" s="22" customFormat="1" hidden="1" x14ac:dyDescent="0.35"/>
    <row r="288" s="22" customFormat="1" hidden="1" x14ac:dyDescent="0.35"/>
    <row r="289" s="22" customFormat="1" hidden="1" x14ac:dyDescent="0.35"/>
    <row r="290" s="22" customFormat="1" hidden="1" x14ac:dyDescent="0.35"/>
    <row r="291" s="22" customFormat="1" hidden="1" x14ac:dyDescent="0.35"/>
    <row r="292" s="22" customFormat="1" hidden="1" x14ac:dyDescent="0.35"/>
    <row r="293" s="22" customFormat="1" hidden="1" x14ac:dyDescent="0.35"/>
    <row r="294" s="22" customFormat="1" hidden="1" x14ac:dyDescent="0.35"/>
    <row r="295" s="22" customFormat="1" hidden="1" x14ac:dyDescent="0.35"/>
    <row r="296" s="22" customFormat="1" hidden="1" x14ac:dyDescent="0.35"/>
    <row r="297" s="22" customFormat="1" hidden="1" x14ac:dyDescent="0.35"/>
    <row r="298" s="22" customFormat="1" hidden="1" x14ac:dyDescent="0.35"/>
    <row r="299" s="22" customFormat="1" hidden="1" x14ac:dyDescent="0.35"/>
    <row r="300" s="22" customFormat="1" hidden="1" x14ac:dyDescent="0.35"/>
    <row r="301" s="22" customFormat="1" hidden="1" x14ac:dyDescent="0.35"/>
    <row r="302" s="22" customFormat="1" hidden="1" x14ac:dyDescent="0.35"/>
    <row r="303" s="22" customFormat="1" hidden="1" x14ac:dyDescent="0.35"/>
    <row r="304" s="22" customFormat="1" hidden="1" x14ac:dyDescent="0.35"/>
    <row r="305" s="22" customFormat="1" hidden="1" x14ac:dyDescent="0.35"/>
    <row r="306" s="22" customFormat="1" hidden="1" x14ac:dyDescent="0.35"/>
    <row r="307" s="22" customFormat="1" hidden="1" x14ac:dyDescent="0.35"/>
    <row r="308" s="22" customFormat="1" hidden="1" x14ac:dyDescent="0.35"/>
    <row r="309" s="22" customFormat="1" hidden="1" x14ac:dyDescent="0.35"/>
    <row r="310" s="22" customFormat="1" hidden="1" x14ac:dyDescent="0.35"/>
    <row r="311" s="22" customFormat="1" hidden="1" x14ac:dyDescent="0.35"/>
    <row r="312" s="22" customFormat="1" hidden="1" x14ac:dyDescent="0.35"/>
    <row r="313" s="22" customFormat="1" hidden="1" x14ac:dyDescent="0.35"/>
    <row r="314" s="22" customFormat="1" hidden="1" x14ac:dyDescent="0.35"/>
    <row r="315" s="22" customFormat="1" hidden="1" x14ac:dyDescent="0.35"/>
    <row r="316" s="22" customFormat="1" hidden="1" x14ac:dyDescent="0.35"/>
    <row r="317" s="22" customFormat="1" hidden="1" x14ac:dyDescent="0.35"/>
    <row r="318" s="22" customFormat="1" hidden="1" x14ac:dyDescent="0.35"/>
    <row r="319" s="22" customFormat="1" hidden="1" x14ac:dyDescent="0.35"/>
    <row r="320" s="22" customFormat="1" hidden="1" x14ac:dyDescent="0.35"/>
    <row r="321" s="22" customFormat="1" hidden="1" x14ac:dyDescent="0.35"/>
    <row r="322" s="22" customFormat="1" hidden="1" x14ac:dyDescent="0.35"/>
    <row r="323" s="22" customFormat="1" hidden="1" x14ac:dyDescent="0.35"/>
    <row r="324" s="22" customFormat="1" hidden="1" x14ac:dyDescent="0.35"/>
    <row r="325" s="22" customFormat="1" hidden="1" x14ac:dyDescent="0.35"/>
    <row r="326" s="22" customFormat="1" hidden="1" x14ac:dyDescent="0.35"/>
    <row r="327" s="22" customFormat="1" hidden="1" x14ac:dyDescent="0.35"/>
    <row r="328" s="22" customFormat="1" hidden="1" x14ac:dyDescent="0.35"/>
    <row r="329" s="22" customFormat="1" hidden="1" x14ac:dyDescent="0.35"/>
    <row r="330" s="22" customFormat="1" hidden="1" x14ac:dyDescent="0.35"/>
    <row r="331" s="22" customFormat="1" hidden="1" x14ac:dyDescent="0.35"/>
    <row r="332" s="22" customFormat="1" hidden="1" x14ac:dyDescent="0.35"/>
    <row r="333" s="22" customFormat="1" hidden="1" x14ac:dyDescent="0.35"/>
    <row r="334" s="22" customFormat="1" hidden="1" x14ac:dyDescent="0.35"/>
    <row r="335" s="22" customFormat="1" hidden="1" x14ac:dyDescent="0.35"/>
    <row r="336" s="22" customFormat="1" hidden="1" x14ac:dyDescent="0.35"/>
    <row r="337" s="22" customFormat="1" hidden="1" x14ac:dyDescent="0.35"/>
    <row r="338" s="22" customFormat="1" hidden="1" x14ac:dyDescent="0.35"/>
    <row r="339" s="22" customFormat="1" hidden="1" x14ac:dyDescent="0.35"/>
    <row r="340" s="22" customFormat="1" hidden="1" x14ac:dyDescent="0.35"/>
    <row r="341" s="22" customFormat="1" hidden="1" x14ac:dyDescent="0.35"/>
    <row r="342" s="22" customFormat="1" hidden="1" x14ac:dyDescent="0.35"/>
    <row r="343" s="22" customFormat="1" hidden="1" x14ac:dyDescent="0.35"/>
    <row r="344" s="22" customFormat="1" hidden="1" x14ac:dyDescent="0.35"/>
    <row r="345" s="22" customFormat="1" hidden="1" x14ac:dyDescent="0.35"/>
    <row r="346" s="22" customFormat="1" hidden="1" x14ac:dyDescent="0.35"/>
    <row r="347" s="22" customFormat="1" hidden="1" x14ac:dyDescent="0.35"/>
    <row r="348" s="22" customFormat="1" hidden="1" x14ac:dyDescent="0.35"/>
    <row r="349" s="22" customFormat="1" hidden="1" x14ac:dyDescent="0.35"/>
    <row r="350" s="22" customFormat="1" hidden="1" x14ac:dyDescent="0.35"/>
    <row r="351" s="22" customFormat="1" hidden="1" x14ac:dyDescent="0.35"/>
    <row r="352" s="22" customFormat="1" hidden="1" x14ac:dyDescent="0.35"/>
    <row r="353" s="22" customFormat="1" hidden="1" x14ac:dyDescent="0.35"/>
    <row r="354" s="22" customFormat="1" hidden="1" x14ac:dyDescent="0.35"/>
    <row r="355" s="22" customFormat="1" hidden="1" x14ac:dyDescent="0.35"/>
    <row r="356" s="22" customFormat="1" hidden="1" x14ac:dyDescent="0.35"/>
    <row r="357" s="22" customFormat="1" hidden="1" x14ac:dyDescent="0.35"/>
    <row r="358" s="22" customFormat="1" hidden="1" x14ac:dyDescent="0.35"/>
    <row r="359" s="22" customFormat="1" hidden="1" x14ac:dyDescent="0.35"/>
    <row r="360" s="22" customFormat="1" hidden="1" x14ac:dyDescent="0.35"/>
    <row r="361" s="22" customFormat="1" hidden="1" x14ac:dyDescent="0.35"/>
    <row r="362" s="22" customFormat="1" hidden="1" x14ac:dyDescent="0.35"/>
    <row r="363" s="22" customFormat="1" hidden="1" x14ac:dyDescent="0.35"/>
    <row r="364" s="22" customFormat="1" hidden="1" x14ac:dyDescent="0.35"/>
    <row r="365" s="22" customFormat="1" hidden="1" x14ac:dyDescent="0.35"/>
    <row r="366" s="22" customFormat="1" hidden="1" x14ac:dyDescent="0.35"/>
    <row r="367" s="22" customFormat="1" hidden="1" x14ac:dyDescent="0.35"/>
    <row r="368" s="22" customFormat="1" hidden="1" x14ac:dyDescent="0.35"/>
    <row r="369" s="22" customFormat="1" hidden="1" x14ac:dyDescent="0.35"/>
    <row r="370" s="22" customFormat="1" hidden="1" x14ac:dyDescent="0.35"/>
    <row r="371" s="22" customFormat="1" hidden="1" x14ac:dyDescent="0.35"/>
    <row r="372" s="22" customFormat="1" hidden="1" x14ac:dyDescent="0.35"/>
    <row r="373" s="22" customFormat="1" hidden="1" x14ac:dyDescent="0.35"/>
    <row r="374" s="22" customFormat="1" hidden="1" x14ac:dyDescent="0.35"/>
    <row r="375" s="22" customFormat="1" hidden="1" x14ac:dyDescent="0.35"/>
    <row r="376" s="22" customFormat="1" hidden="1" x14ac:dyDescent="0.35"/>
    <row r="377" s="22" customFormat="1" hidden="1" x14ac:dyDescent="0.35"/>
    <row r="378" s="22" customFormat="1" hidden="1" x14ac:dyDescent="0.35"/>
    <row r="379" s="22" customFormat="1" hidden="1" x14ac:dyDescent="0.35"/>
    <row r="380" s="22" customFormat="1" hidden="1" x14ac:dyDescent="0.35"/>
    <row r="381" s="22" customFormat="1" hidden="1" x14ac:dyDescent="0.35"/>
    <row r="382" s="22" customFormat="1" hidden="1" x14ac:dyDescent="0.35"/>
    <row r="383" s="22" customFormat="1" hidden="1" x14ac:dyDescent="0.35"/>
    <row r="384" s="22" customFormat="1" hidden="1" x14ac:dyDescent="0.35"/>
    <row r="385" s="22" customFormat="1" hidden="1" x14ac:dyDescent="0.35"/>
    <row r="386" s="22" customFormat="1" hidden="1" x14ac:dyDescent="0.35"/>
    <row r="387" s="22" customFormat="1" hidden="1" x14ac:dyDescent="0.35"/>
    <row r="388" s="22" customFormat="1" hidden="1" x14ac:dyDescent="0.35"/>
    <row r="389" s="22" customFormat="1" hidden="1" x14ac:dyDescent="0.35"/>
    <row r="390" s="22" customFormat="1" hidden="1" x14ac:dyDescent="0.35"/>
    <row r="391" s="22" customFormat="1" hidden="1" x14ac:dyDescent="0.35"/>
    <row r="392" s="22" customFormat="1" hidden="1" x14ac:dyDescent="0.35"/>
    <row r="393" s="22" customFormat="1" hidden="1" x14ac:dyDescent="0.35"/>
    <row r="394" s="22" customFormat="1" hidden="1" x14ac:dyDescent="0.35"/>
    <row r="395" s="22" customFormat="1" hidden="1" x14ac:dyDescent="0.35"/>
    <row r="396" s="22" customFormat="1" hidden="1" x14ac:dyDescent="0.35"/>
    <row r="397" s="22" customFormat="1" hidden="1" x14ac:dyDescent="0.35"/>
    <row r="398" s="22" customFormat="1" hidden="1" x14ac:dyDescent="0.35"/>
    <row r="399" s="22" customFormat="1" hidden="1" x14ac:dyDescent="0.35"/>
    <row r="400" s="22" customFormat="1" hidden="1" x14ac:dyDescent="0.35"/>
    <row r="401" s="22" customFormat="1" hidden="1" x14ac:dyDescent="0.35"/>
    <row r="402" s="22" customFormat="1" hidden="1" x14ac:dyDescent="0.35"/>
  </sheetData>
  <mergeCells count="3">
    <mergeCell ref="A1:X1"/>
    <mergeCell ref="A2:AC2"/>
    <mergeCell ref="Z1:AA1"/>
  </mergeCells>
  <hyperlinks>
    <hyperlink ref="Z1:AA1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showGridLines="0" topLeftCell="B13" zoomScaleNormal="100" workbookViewId="0">
      <selection activeCell="V1" sqref="V1:W1"/>
    </sheetView>
  </sheetViews>
  <sheetFormatPr defaultColWidth="0" defaultRowHeight="15" customHeight="1" zeroHeight="1" x14ac:dyDescent="0.35"/>
  <cols>
    <col min="1" max="1" width="4" style="51" customWidth="1"/>
    <col min="2" max="2" width="50.81640625" style="51" customWidth="1"/>
    <col min="3" max="3" width="11.7265625" style="51" customWidth="1"/>
    <col min="4" max="4" width="9.54296875" style="51" customWidth="1"/>
    <col min="5" max="5" width="11.7265625" style="51" customWidth="1"/>
    <col min="6" max="7" width="12" style="51" customWidth="1"/>
    <col min="8" max="8" width="9" style="51" customWidth="1"/>
    <col min="9" max="14" width="7.1796875" style="51" customWidth="1"/>
    <col min="15" max="15" width="9" style="51" customWidth="1"/>
    <col min="16" max="21" width="6.54296875" style="51" customWidth="1"/>
    <col min="22" max="23" width="10.7265625" style="51" customWidth="1"/>
    <col min="24" max="24" width="9.1796875" style="51" customWidth="1"/>
    <col min="25" max="16384" width="9.1796875" style="51" hidden="1"/>
  </cols>
  <sheetData>
    <row r="1" spans="1:24" ht="35.25" customHeight="1" x14ac:dyDescent="0.35">
      <c r="A1" s="19"/>
      <c r="B1" s="173" t="s">
        <v>204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297" t="s">
        <v>196</v>
      </c>
      <c r="W1" s="297"/>
      <c r="X1" s="141"/>
    </row>
    <row r="2" spans="1:24" s="168" customFormat="1" ht="31.5" customHeight="1" x14ac:dyDescent="0.6">
      <c r="B2" s="65"/>
      <c r="C2" s="169"/>
      <c r="D2" s="169"/>
      <c r="E2" s="169"/>
      <c r="F2" s="169"/>
      <c r="G2" s="170" t="s">
        <v>206</v>
      </c>
      <c r="H2" s="169"/>
      <c r="I2" s="169"/>
      <c r="J2" s="169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69"/>
      <c r="W2" s="172"/>
    </row>
    <row r="3" spans="1:24" ht="19" thickBot="1" x14ac:dyDescent="0.5">
      <c r="B3" s="65" t="s">
        <v>207</v>
      </c>
      <c r="C3" s="23"/>
      <c r="D3" s="23"/>
      <c r="E3" s="23"/>
      <c r="F3" s="23"/>
      <c r="G3" s="23"/>
      <c r="H3" s="23"/>
      <c r="I3" s="23"/>
      <c r="J3" s="23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3"/>
      <c r="W3" s="25"/>
    </row>
    <row r="4" spans="1:24" ht="30.75" customHeight="1" thickTop="1" thickBot="1" x14ac:dyDescent="0.4">
      <c r="B4" s="341" t="s">
        <v>53</v>
      </c>
      <c r="C4" s="342" t="s">
        <v>83</v>
      </c>
      <c r="D4" s="342" t="s">
        <v>164</v>
      </c>
      <c r="E4" s="342" t="s">
        <v>84</v>
      </c>
      <c r="F4" s="304" t="s">
        <v>89</v>
      </c>
      <c r="G4" s="305"/>
      <c r="H4" s="304" t="s">
        <v>94</v>
      </c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05"/>
      <c r="V4" s="304" t="s">
        <v>22</v>
      </c>
      <c r="W4" s="305"/>
    </row>
    <row r="5" spans="1:24" ht="60" customHeight="1" thickTop="1" thickBot="1" x14ac:dyDescent="0.4">
      <c r="B5" s="341"/>
      <c r="C5" s="343"/>
      <c r="D5" s="343"/>
      <c r="E5" s="343"/>
      <c r="F5" s="306" t="s">
        <v>92</v>
      </c>
      <c r="G5" s="308" t="s">
        <v>93</v>
      </c>
      <c r="H5" s="304" t="s">
        <v>100</v>
      </c>
      <c r="I5" s="312"/>
      <c r="J5" s="312"/>
      <c r="K5" s="312"/>
      <c r="L5" s="312"/>
      <c r="M5" s="312"/>
      <c r="N5" s="305"/>
      <c r="O5" s="312" t="s">
        <v>99</v>
      </c>
      <c r="P5" s="312"/>
      <c r="Q5" s="312"/>
      <c r="R5" s="312"/>
      <c r="S5" s="312"/>
      <c r="T5" s="312"/>
      <c r="U5" s="305"/>
      <c r="V5" s="306" t="s">
        <v>47</v>
      </c>
      <c r="W5" s="308" t="s">
        <v>82</v>
      </c>
    </row>
    <row r="6" spans="1:24" ht="27.75" customHeight="1" thickTop="1" thickBot="1" x14ac:dyDescent="0.4">
      <c r="B6" s="341"/>
      <c r="C6" s="344"/>
      <c r="D6" s="344"/>
      <c r="E6" s="344"/>
      <c r="F6" s="307"/>
      <c r="G6" s="309"/>
      <c r="H6" s="112" t="s">
        <v>95</v>
      </c>
      <c r="I6" s="313" t="s">
        <v>96</v>
      </c>
      <c r="J6" s="313"/>
      <c r="K6" s="313" t="s">
        <v>97</v>
      </c>
      <c r="L6" s="313"/>
      <c r="M6" s="310" t="s">
        <v>98</v>
      </c>
      <c r="N6" s="311"/>
      <c r="O6" s="112" t="s">
        <v>95</v>
      </c>
      <c r="P6" s="313" t="s">
        <v>96</v>
      </c>
      <c r="Q6" s="313"/>
      <c r="R6" s="313" t="s">
        <v>97</v>
      </c>
      <c r="S6" s="313"/>
      <c r="T6" s="310" t="s">
        <v>98</v>
      </c>
      <c r="U6" s="311"/>
      <c r="V6" s="307"/>
      <c r="W6" s="309"/>
    </row>
    <row r="7" spans="1:24" s="140" customFormat="1" ht="21.75" customHeight="1" thickTop="1" thickBot="1" x14ac:dyDescent="0.4">
      <c r="B7" s="38" t="s">
        <v>154</v>
      </c>
      <c r="C7" s="38" t="s">
        <v>88</v>
      </c>
      <c r="D7" s="93">
        <v>1</v>
      </c>
      <c r="E7" s="38" t="s">
        <v>86</v>
      </c>
      <c r="F7" s="100">
        <f>Data!G85</f>
        <v>0</v>
      </c>
      <c r="G7" s="113">
        <f>Data!H85</f>
        <v>0</v>
      </c>
      <c r="H7" s="100">
        <f>Data!M85</f>
        <v>0</v>
      </c>
      <c r="I7" s="101">
        <f>Data!J85</f>
        <v>0</v>
      </c>
      <c r="J7" s="107" t="e">
        <f t="shared" ref="J7:J25" si="0">I7/H7</f>
        <v>#DIV/0!</v>
      </c>
      <c r="K7" s="186">
        <f>Data!K85</f>
        <v>0</v>
      </c>
      <c r="L7" s="107" t="e">
        <f t="shared" ref="L7:L25" si="1">K7/H7</f>
        <v>#DIV/0!</v>
      </c>
      <c r="M7" s="101">
        <f>Data!L85</f>
        <v>0</v>
      </c>
      <c r="N7" s="48" t="e">
        <f t="shared" ref="N7:N25" si="2">M7/H7</f>
        <v>#DIV/0!</v>
      </c>
      <c r="O7" s="100">
        <f>Data!S85</f>
        <v>0</v>
      </c>
      <c r="P7" s="101">
        <f>Data!P85</f>
        <v>0</v>
      </c>
      <c r="Q7" s="107" t="e">
        <f t="shared" ref="Q7:Q25" si="3">P7/O7</f>
        <v>#DIV/0!</v>
      </c>
      <c r="R7" s="194">
        <f>Data!Q85</f>
        <v>0</v>
      </c>
      <c r="S7" s="107" t="e">
        <f t="shared" ref="S7:S25" si="4">R7/O7</f>
        <v>#DIV/0!</v>
      </c>
      <c r="T7" s="101">
        <f>Data!R85</f>
        <v>0</v>
      </c>
      <c r="U7" s="48" t="e">
        <f t="shared" ref="U7:U25" si="5">T7/O7</f>
        <v>#DIV/0!</v>
      </c>
      <c r="V7" s="108">
        <f>Data!U85</f>
        <v>0</v>
      </c>
      <c r="W7" s="109">
        <f>Data!V85</f>
        <v>0</v>
      </c>
    </row>
    <row r="8" spans="1:24" s="17" customFormat="1" ht="21.75" customHeight="1" thickTop="1" thickBot="1" x14ac:dyDescent="0.4">
      <c r="B8" s="39" t="s">
        <v>144</v>
      </c>
      <c r="C8" s="39" t="s">
        <v>88</v>
      </c>
      <c r="D8" s="94">
        <v>1</v>
      </c>
      <c r="E8" s="39" t="s">
        <v>86</v>
      </c>
      <c r="F8" s="105">
        <f>Data!G86</f>
        <v>0</v>
      </c>
      <c r="G8" s="114">
        <f>Data!H86</f>
        <v>0</v>
      </c>
      <c r="H8" s="102">
        <f>Data!M86</f>
        <v>0</v>
      </c>
      <c r="I8" s="103">
        <f>Data!J86</f>
        <v>0</v>
      </c>
      <c r="J8" s="106" t="e">
        <f t="shared" si="0"/>
        <v>#DIV/0!</v>
      </c>
      <c r="K8" s="189">
        <f>Data!K86</f>
        <v>0</v>
      </c>
      <c r="L8" s="106" t="e">
        <f t="shared" si="1"/>
        <v>#DIV/0!</v>
      </c>
      <c r="M8" s="103">
        <f>Data!L86</f>
        <v>0</v>
      </c>
      <c r="N8" s="47" t="e">
        <f t="shared" si="2"/>
        <v>#DIV/0!</v>
      </c>
      <c r="O8" s="105">
        <f>Data!S86</f>
        <v>0</v>
      </c>
      <c r="P8" s="103">
        <f>Data!P86</f>
        <v>0</v>
      </c>
      <c r="Q8" s="106" t="e">
        <f t="shared" si="3"/>
        <v>#DIV/0!</v>
      </c>
      <c r="R8" s="191">
        <f>Data!Q86</f>
        <v>0</v>
      </c>
      <c r="S8" s="106" t="e">
        <f t="shared" si="4"/>
        <v>#DIV/0!</v>
      </c>
      <c r="T8" s="103">
        <f>Data!R86</f>
        <v>0</v>
      </c>
      <c r="U8" s="47" t="e">
        <f t="shared" si="5"/>
        <v>#DIV/0!</v>
      </c>
      <c r="V8" s="110">
        <f>Data!U86</f>
        <v>0</v>
      </c>
      <c r="W8" s="111">
        <f>Data!V86</f>
        <v>0</v>
      </c>
    </row>
    <row r="9" spans="1:24" s="17" customFormat="1" ht="21.75" customHeight="1" thickTop="1" thickBot="1" x14ac:dyDescent="0.4">
      <c r="B9" s="36" t="s">
        <v>155</v>
      </c>
      <c r="C9" s="36" t="s">
        <v>88</v>
      </c>
      <c r="D9" s="91">
        <v>2</v>
      </c>
      <c r="E9" s="36" t="s">
        <v>86</v>
      </c>
      <c r="F9" s="100">
        <f>Data!G87</f>
        <v>0</v>
      </c>
      <c r="G9" s="113">
        <f>Data!H87</f>
        <v>0</v>
      </c>
      <c r="H9" s="104">
        <f>Data!M87</f>
        <v>0</v>
      </c>
      <c r="I9" s="101">
        <f>Data!J87</f>
        <v>0</v>
      </c>
      <c r="J9" s="107" t="e">
        <f t="shared" si="0"/>
        <v>#DIV/0!</v>
      </c>
      <c r="K9" s="186">
        <f>Data!K87</f>
        <v>0</v>
      </c>
      <c r="L9" s="107" t="e">
        <f t="shared" si="1"/>
        <v>#DIV/0!</v>
      </c>
      <c r="M9" s="101">
        <f>Data!L87</f>
        <v>0</v>
      </c>
      <c r="N9" s="48" t="e">
        <f t="shared" si="2"/>
        <v>#DIV/0!</v>
      </c>
      <c r="O9" s="100">
        <f>Data!S87</f>
        <v>0</v>
      </c>
      <c r="P9" s="101">
        <f>Data!P87</f>
        <v>0</v>
      </c>
      <c r="Q9" s="107" t="e">
        <f t="shared" si="3"/>
        <v>#DIV/0!</v>
      </c>
      <c r="R9" s="190">
        <f>Data!Q87</f>
        <v>0</v>
      </c>
      <c r="S9" s="107" t="e">
        <f t="shared" si="4"/>
        <v>#DIV/0!</v>
      </c>
      <c r="T9" s="101">
        <f>Data!R87</f>
        <v>0</v>
      </c>
      <c r="U9" s="48" t="e">
        <f t="shared" si="5"/>
        <v>#DIV/0!</v>
      </c>
      <c r="V9" s="108">
        <f>Data!U87</f>
        <v>0</v>
      </c>
      <c r="W9" s="109">
        <f>Data!V87</f>
        <v>0</v>
      </c>
    </row>
    <row r="10" spans="1:24" s="17" customFormat="1" ht="21.75" customHeight="1" thickTop="1" thickBot="1" x14ac:dyDescent="0.4">
      <c r="B10" s="41" t="s">
        <v>156</v>
      </c>
      <c r="C10" s="41" t="s">
        <v>88</v>
      </c>
      <c r="D10" s="96">
        <v>2</v>
      </c>
      <c r="E10" s="41" t="s">
        <v>86</v>
      </c>
      <c r="F10" s="105">
        <f>Data!G88</f>
        <v>0</v>
      </c>
      <c r="G10" s="114">
        <f>Data!H88</f>
        <v>0</v>
      </c>
      <c r="H10" s="102">
        <f>Data!M88</f>
        <v>0</v>
      </c>
      <c r="I10" s="103">
        <f>Data!J88</f>
        <v>0</v>
      </c>
      <c r="J10" s="106" t="e">
        <f t="shared" si="0"/>
        <v>#DIV/0!</v>
      </c>
      <c r="K10" s="189">
        <f>Data!K88</f>
        <v>0</v>
      </c>
      <c r="L10" s="106" t="e">
        <f t="shared" si="1"/>
        <v>#DIV/0!</v>
      </c>
      <c r="M10" s="103">
        <f>Data!L88</f>
        <v>0</v>
      </c>
      <c r="N10" s="47" t="e">
        <f t="shared" si="2"/>
        <v>#DIV/0!</v>
      </c>
      <c r="O10" s="105">
        <f>Data!S88</f>
        <v>0</v>
      </c>
      <c r="P10" s="103">
        <f>Data!P88</f>
        <v>0</v>
      </c>
      <c r="Q10" s="106" t="e">
        <f t="shared" si="3"/>
        <v>#DIV/0!</v>
      </c>
      <c r="R10" s="191">
        <f>Data!Q88</f>
        <v>0</v>
      </c>
      <c r="S10" s="106" t="e">
        <f t="shared" si="4"/>
        <v>#DIV/0!</v>
      </c>
      <c r="T10" s="103">
        <f>Data!R88</f>
        <v>0</v>
      </c>
      <c r="U10" s="47" t="e">
        <f t="shared" si="5"/>
        <v>#DIV/0!</v>
      </c>
      <c r="V10" s="110">
        <f>Data!U88</f>
        <v>0</v>
      </c>
      <c r="W10" s="111">
        <f>Data!V88</f>
        <v>0</v>
      </c>
    </row>
    <row r="11" spans="1:24" s="17" customFormat="1" ht="21.75" customHeight="1" thickTop="1" thickBot="1" x14ac:dyDescent="0.4">
      <c r="B11" s="38" t="s">
        <v>157</v>
      </c>
      <c r="C11" s="38" t="s">
        <v>88</v>
      </c>
      <c r="D11" s="93">
        <v>2</v>
      </c>
      <c r="E11" s="38" t="s">
        <v>86</v>
      </c>
      <c r="F11" s="100">
        <f>Data!G89</f>
        <v>0</v>
      </c>
      <c r="G11" s="113">
        <f>Data!H89</f>
        <v>0</v>
      </c>
      <c r="H11" s="104">
        <f>Data!M89</f>
        <v>0</v>
      </c>
      <c r="I11" s="101">
        <f>Data!J89</f>
        <v>0</v>
      </c>
      <c r="J11" s="107" t="e">
        <f t="shared" si="0"/>
        <v>#DIV/0!</v>
      </c>
      <c r="K11" s="186">
        <f>Data!K89</f>
        <v>0</v>
      </c>
      <c r="L11" s="107" t="e">
        <f t="shared" si="1"/>
        <v>#DIV/0!</v>
      </c>
      <c r="M11" s="101">
        <f>Data!L89</f>
        <v>0</v>
      </c>
      <c r="N11" s="48" t="e">
        <f t="shared" si="2"/>
        <v>#DIV/0!</v>
      </c>
      <c r="O11" s="100">
        <f>Data!S89</f>
        <v>0</v>
      </c>
      <c r="P11" s="101">
        <f>Data!P89</f>
        <v>0</v>
      </c>
      <c r="Q11" s="107" t="e">
        <f t="shared" si="3"/>
        <v>#DIV/0!</v>
      </c>
      <c r="R11" s="190">
        <f>Data!Q89</f>
        <v>0</v>
      </c>
      <c r="S11" s="107" t="e">
        <f t="shared" si="4"/>
        <v>#DIV/0!</v>
      </c>
      <c r="T11" s="101">
        <f>Data!R89</f>
        <v>0</v>
      </c>
      <c r="U11" s="48" t="e">
        <f t="shared" si="5"/>
        <v>#DIV/0!</v>
      </c>
      <c r="V11" s="108">
        <f>Data!U89</f>
        <v>0</v>
      </c>
      <c r="W11" s="109">
        <f>Data!V89</f>
        <v>0</v>
      </c>
    </row>
    <row r="12" spans="1:24" s="17" customFormat="1" ht="21.75" customHeight="1" thickTop="1" thickBot="1" x14ac:dyDescent="0.4">
      <c r="B12" s="39" t="s">
        <v>158</v>
      </c>
      <c r="C12" s="39" t="s">
        <v>88</v>
      </c>
      <c r="D12" s="94">
        <v>2</v>
      </c>
      <c r="E12" s="39" t="s">
        <v>86</v>
      </c>
      <c r="F12" s="105">
        <f>Data!G90</f>
        <v>0</v>
      </c>
      <c r="G12" s="114">
        <f>Data!H90</f>
        <v>0</v>
      </c>
      <c r="H12" s="105">
        <f>Data!M90</f>
        <v>0</v>
      </c>
      <c r="I12" s="103">
        <f>Data!J90</f>
        <v>0</v>
      </c>
      <c r="J12" s="106" t="e">
        <f t="shared" si="0"/>
        <v>#DIV/0!</v>
      </c>
      <c r="K12" s="189">
        <f>Data!K90</f>
        <v>0</v>
      </c>
      <c r="L12" s="106" t="e">
        <f t="shared" si="1"/>
        <v>#DIV/0!</v>
      </c>
      <c r="M12" s="103">
        <f>Data!L90</f>
        <v>0</v>
      </c>
      <c r="N12" s="47" t="e">
        <f t="shared" si="2"/>
        <v>#DIV/0!</v>
      </c>
      <c r="O12" s="105">
        <f>Data!S90</f>
        <v>0</v>
      </c>
      <c r="P12" s="103">
        <f>Data!P90</f>
        <v>0</v>
      </c>
      <c r="Q12" s="106" t="e">
        <f t="shared" si="3"/>
        <v>#DIV/0!</v>
      </c>
      <c r="R12" s="192">
        <f>Data!Q90</f>
        <v>0</v>
      </c>
      <c r="S12" s="106" t="e">
        <f t="shared" si="4"/>
        <v>#DIV/0!</v>
      </c>
      <c r="T12" s="103">
        <f>Data!R90</f>
        <v>0</v>
      </c>
      <c r="U12" s="47" t="e">
        <f t="shared" si="5"/>
        <v>#DIV/0!</v>
      </c>
      <c r="V12" s="110">
        <f>Data!U90</f>
        <v>0</v>
      </c>
      <c r="W12" s="111">
        <f>Data!V90</f>
        <v>0</v>
      </c>
    </row>
    <row r="13" spans="1:24" s="17" customFormat="1" ht="21.75" customHeight="1" thickTop="1" thickBot="1" x14ac:dyDescent="0.4">
      <c r="B13" s="38" t="s">
        <v>159</v>
      </c>
      <c r="C13" s="38" t="s">
        <v>88</v>
      </c>
      <c r="D13" s="93">
        <v>2</v>
      </c>
      <c r="E13" s="38" t="s">
        <v>86</v>
      </c>
      <c r="F13" s="100">
        <f>Data!G91</f>
        <v>0</v>
      </c>
      <c r="G13" s="113">
        <f>Data!H91</f>
        <v>0</v>
      </c>
      <c r="H13" s="104">
        <f>Data!M91</f>
        <v>0</v>
      </c>
      <c r="I13" s="101">
        <f>Data!J91</f>
        <v>0</v>
      </c>
      <c r="J13" s="107" t="e">
        <f t="shared" si="0"/>
        <v>#DIV/0!</v>
      </c>
      <c r="K13" s="186">
        <f>Data!K91</f>
        <v>0</v>
      </c>
      <c r="L13" s="107" t="e">
        <f t="shared" si="1"/>
        <v>#DIV/0!</v>
      </c>
      <c r="M13" s="101">
        <f>Data!L91</f>
        <v>0</v>
      </c>
      <c r="N13" s="48" t="e">
        <f t="shared" si="2"/>
        <v>#DIV/0!</v>
      </c>
      <c r="O13" s="100">
        <f>Data!S91</f>
        <v>0</v>
      </c>
      <c r="P13" s="101">
        <f>Data!P91</f>
        <v>0</v>
      </c>
      <c r="Q13" s="107" t="e">
        <f t="shared" si="3"/>
        <v>#DIV/0!</v>
      </c>
      <c r="R13" s="190">
        <f>Data!Q91</f>
        <v>0</v>
      </c>
      <c r="S13" s="107" t="e">
        <f t="shared" si="4"/>
        <v>#DIV/0!</v>
      </c>
      <c r="T13" s="101">
        <f>Data!R91</f>
        <v>0</v>
      </c>
      <c r="U13" s="48" t="e">
        <f t="shared" si="5"/>
        <v>#DIV/0!</v>
      </c>
      <c r="V13" s="108">
        <f>Data!U91</f>
        <v>0</v>
      </c>
      <c r="W13" s="109">
        <f>Data!V91</f>
        <v>0</v>
      </c>
    </row>
    <row r="14" spans="1:24" s="17" customFormat="1" ht="21.75" customHeight="1" thickTop="1" thickBot="1" x14ac:dyDescent="0.4">
      <c r="B14" s="39" t="s">
        <v>133</v>
      </c>
      <c r="C14" s="39" t="s">
        <v>88</v>
      </c>
      <c r="D14" s="94">
        <v>2</v>
      </c>
      <c r="E14" s="39" t="s">
        <v>86</v>
      </c>
      <c r="F14" s="105">
        <f>Data!G92</f>
        <v>0</v>
      </c>
      <c r="G14" s="114">
        <f>Data!H92</f>
        <v>0</v>
      </c>
      <c r="H14" s="102">
        <f>Data!M92</f>
        <v>0</v>
      </c>
      <c r="I14" s="103">
        <f>Data!J92</f>
        <v>0</v>
      </c>
      <c r="J14" s="106" t="e">
        <f t="shared" si="0"/>
        <v>#DIV/0!</v>
      </c>
      <c r="K14" s="189">
        <f>Data!K92</f>
        <v>0</v>
      </c>
      <c r="L14" s="106" t="e">
        <f t="shared" si="1"/>
        <v>#DIV/0!</v>
      </c>
      <c r="M14" s="103">
        <f>Data!L92</f>
        <v>0</v>
      </c>
      <c r="N14" s="47" t="e">
        <f t="shared" si="2"/>
        <v>#DIV/0!</v>
      </c>
      <c r="O14" s="105">
        <f>Data!S92</f>
        <v>0</v>
      </c>
      <c r="P14" s="103">
        <f>Data!P92</f>
        <v>0</v>
      </c>
      <c r="Q14" s="106" t="e">
        <f t="shared" si="3"/>
        <v>#DIV/0!</v>
      </c>
      <c r="R14" s="191">
        <f>Data!Q92</f>
        <v>0</v>
      </c>
      <c r="S14" s="106" t="e">
        <f t="shared" si="4"/>
        <v>#DIV/0!</v>
      </c>
      <c r="T14" s="103">
        <f>Data!R92</f>
        <v>0</v>
      </c>
      <c r="U14" s="47" t="e">
        <f t="shared" si="5"/>
        <v>#DIV/0!</v>
      </c>
      <c r="V14" s="110">
        <f>Data!U92</f>
        <v>0</v>
      </c>
      <c r="W14" s="111">
        <f>Data!V92</f>
        <v>0</v>
      </c>
    </row>
    <row r="15" spans="1:24" s="17" customFormat="1" ht="21.75" customHeight="1" thickTop="1" thickBot="1" x14ac:dyDescent="0.4">
      <c r="B15" s="42" t="s">
        <v>148</v>
      </c>
      <c r="C15" s="42" t="s">
        <v>88</v>
      </c>
      <c r="D15" s="97">
        <v>2</v>
      </c>
      <c r="E15" s="42" t="s">
        <v>86</v>
      </c>
      <c r="F15" s="100">
        <f>Data!G93</f>
        <v>0</v>
      </c>
      <c r="G15" s="113">
        <f>Data!H93</f>
        <v>0</v>
      </c>
      <c r="H15" s="104">
        <f>Data!M93</f>
        <v>0</v>
      </c>
      <c r="I15" s="101">
        <f>Data!J93</f>
        <v>0</v>
      </c>
      <c r="J15" s="107" t="e">
        <f t="shared" si="0"/>
        <v>#DIV/0!</v>
      </c>
      <c r="K15" s="186">
        <f>Data!K93</f>
        <v>0</v>
      </c>
      <c r="L15" s="107" t="e">
        <f t="shared" si="1"/>
        <v>#DIV/0!</v>
      </c>
      <c r="M15" s="101">
        <f>Data!L93</f>
        <v>0</v>
      </c>
      <c r="N15" s="48" t="e">
        <f t="shared" si="2"/>
        <v>#DIV/0!</v>
      </c>
      <c r="O15" s="100">
        <f>Data!S93</f>
        <v>0</v>
      </c>
      <c r="P15" s="101">
        <f>Data!P93</f>
        <v>0</v>
      </c>
      <c r="Q15" s="107" t="e">
        <f t="shared" si="3"/>
        <v>#DIV/0!</v>
      </c>
      <c r="R15" s="190">
        <f>Data!Q93</f>
        <v>0</v>
      </c>
      <c r="S15" s="107" t="e">
        <f t="shared" si="4"/>
        <v>#DIV/0!</v>
      </c>
      <c r="T15" s="101">
        <f>Data!R93</f>
        <v>0</v>
      </c>
      <c r="U15" s="48" t="e">
        <f t="shared" si="5"/>
        <v>#DIV/0!</v>
      </c>
      <c r="V15" s="108">
        <f>Data!U93</f>
        <v>0</v>
      </c>
      <c r="W15" s="109">
        <f>Data!V93</f>
        <v>0</v>
      </c>
    </row>
    <row r="16" spans="1:24" s="17" customFormat="1" ht="21.75" customHeight="1" thickTop="1" thickBot="1" x14ac:dyDescent="0.4">
      <c r="B16" s="39" t="s">
        <v>143</v>
      </c>
      <c r="C16" s="39" t="s">
        <v>88</v>
      </c>
      <c r="D16" s="94">
        <v>2</v>
      </c>
      <c r="E16" s="39" t="s">
        <v>86</v>
      </c>
      <c r="F16" s="105">
        <f>Data!G94</f>
        <v>0</v>
      </c>
      <c r="G16" s="114">
        <f>Data!H94</f>
        <v>0</v>
      </c>
      <c r="H16" s="102">
        <f>Data!M94</f>
        <v>0</v>
      </c>
      <c r="I16" s="103">
        <f>Data!J94</f>
        <v>0</v>
      </c>
      <c r="J16" s="106" t="e">
        <f t="shared" si="0"/>
        <v>#DIV/0!</v>
      </c>
      <c r="K16" s="189">
        <f>Data!K94</f>
        <v>0</v>
      </c>
      <c r="L16" s="106" t="e">
        <f t="shared" si="1"/>
        <v>#DIV/0!</v>
      </c>
      <c r="M16" s="103">
        <f>Data!L94</f>
        <v>0</v>
      </c>
      <c r="N16" s="47" t="e">
        <f t="shared" si="2"/>
        <v>#DIV/0!</v>
      </c>
      <c r="O16" s="105">
        <f>Data!S94</f>
        <v>0</v>
      </c>
      <c r="P16" s="103">
        <f>Data!P94</f>
        <v>0</v>
      </c>
      <c r="Q16" s="106" t="e">
        <f t="shared" si="3"/>
        <v>#DIV/0!</v>
      </c>
      <c r="R16" s="191">
        <f>Data!Q94</f>
        <v>0</v>
      </c>
      <c r="S16" s="106" t="e">
        <f t="shared" si="4"/>
        <v>#DIV/0!</v>
      </c>
      <c r="T16" s="103">
        <f>Data!R94</f>
        <v>0</v>
      </c>
      <c r="U16" s="47" t="e">
        <f t="shared" si="5"/>
        <v>#DIV/0!</v>
      </c>
      <c r="V16" s="110">
        <f>Data!U94</f>
        <v>0</v>
      </c>
      <c r="W16" s="111">
        <f>Data!V94</f>
        <v>0</v>
      </c>
    </row>
    <row r="17" spans="2:23" s="17" customFormat="1" ht="21.75" customHeight="1" thickTop="1" thickBot="1" x14ac:dyDescent="0.4">
      <c r="B17" s="38" t="s">
        <v>160</v>
      </c>
      <c r="C17" s="38" t="s">
        <v>88</v>
      </c>
      <c r="D17" s="93">
        <v>2</v>
      </c>
      <c r="E17" s="38" t="s">
        <v>165</v>
      </c>
      <c r="F17" s="100">
        <f>Data!G95</f>
        <v>0</v>
      </c>
      <c r="G17" s="113">
        <f>Data!H95</f>
        <v>0</v>
      </c>
      <c r="H17" s="104">
        <f>Data!M95</f>
        <v>0</v>
      </c>
      <c r="I17" s="101">
        <f>Data!J95</f>
        <v>0</v>
      </c>
      <c r="J17" s="107" t="e">
        <f t="shared" si="0"/>
        <v>#DIV/0!</v>
      </c>
      <c r="K17" s="186">
        <f>Data!K95</f>
        <v>0</v>
      </c>
      <c r="L17" s="107" t="e">
        <f t="shared" si="1"/>
        <v>#DIV/0!</v>
      </c>
      <c r="M17" s="101">
        <f>Data!L95</f>
        <v>0</v>
      </c>
      <c r="N17" s="48" t="e">
        <f t="shared" si="2"/>
        <v>#DIV/0!</v>
      </c>
      <c r="O17" s="100">
        <f>Data!S95</f>
        <v>0</v>
      </c>
      <c r="P17" s="101">
        <f>Data!P95</f>
        <v>0</v>
      </c>
      <c r="Q17" s="107" t="e">
        <f t="shared" si="3"/>
        <v>#DIV/0!</v>
      </c>
      <c r="R17" s="190">
        <f>Data!Q95</f>
        <v>0</v>
      </c>
      <c r="S17" s="107" t="e">
        <f t="shared" si="4"/>
        <v>#DIV/0!</v>
      </c>
      <c r="T17" s="101">
        <f>Data!R95</f>
        <v>0</v>
      </c>
      <c r="U17" s="48" t="e">
        <f t="shared" si="5"/>
        <v>#DIV/0!</v>
      </c>
      <c r="V17" s="108">
        <f>Data!U95</f>
        <v>0</v>
      </c>
      <c r="W17" s="109">
        <f>Data!V95</f>
        <v>0</v>
      </c>
    </row>
    <row r="18" spans="2:23" s="17" customFormat="1" ht="21.75" customHeight="1" thickTop="1" thickBot="1" x14ac:dyDescent="0.4">
      <c r="B18" s="39" t="s">
        <v>150</v>
      </c>
      <c r="C18" s="39" t="s">
        <v>88</v>
      </c>
      <c r="D18" s="94">
        <v>2</v>
      </c>
      <c r="E18" s="39" t="s">
        <v>87</v>
      </c>
      <c r="F18" s="105">
        <f>Data!G96</f>
        <v>0</v>
      </c>
      <c r="G18" s="114">
        <f>Data!H96</f>
        <v>0</v>
      </c>
      <c r="H18" s="102">
        <f>Data!M96</f>
        <v>0</v>
      </c>
      <c r="I18" s="103">
        <f>Data!J96</f>
        <v>0</v>
      </c>
      <c r="J18" s="106" t="e">
        <f t="shared" si="0"/>
        <v>#DIV/0!</v>
      </c>
      <c r="K18" s="189">
        <f>Data!K96</f>
        <v>0</v>
      </c>
      <c r="L18" s="106" t="e">
        <f t="shared" si="1"/>
        <v>#DIV/0!</v>
      </c>
      <c r="M18" s="103">
        <f>Data!L96</f>
        <v>0</v>
      </c>
      <c r="N18" s="47" t="e">
        <f t="shared" si="2"/>
        <v>#DIV/0!</v>
      </c>
      <c r="O18" s="105">
        <f>Data!S96</f>
        <v>0</v>
      </c>
      <c r="P18" s="103">
        <f>Data!P96</f>
        <v>0</v>
      </c>
      <c r="Q18" s="106" t="e">
        <f t="shared" si="3"/>
        <v>#DIV/0!</v>
      </c>
      <c r="R18" s="191">
        <f>Data!Q96</f>
        <v>0</v>
      </c>
      <c r="S18" s="106" t="e">
        <f t="shared" si="4"/>
        <v>#DIV/0!</v>
      </c>
      <c r="T18" s="103">
        <f>Data!R96</f>
        <v>0</v>
      </c>
      <c r="U18" s="47" t="e">
        <f t="shared" si="5"/>
        <v>#DIV/0!</v>
      </c>
      <c r="V18" s="110">
        <f>Data!U96</f>
        <v>0</v>
      </c>
      <c r="W18" s="111">
        <f>Data!V96</f>
        <v>0</v>
      </c>
    </row>
    <row r="19" spans="2:23" s="17" customFormat="1" ht="21.75" customHeight="1" thickTop="1" thickBot="1" x14ac:dyDescent="0.4">
      <c r="B19" s="38" t="s">
        <v>145</v>
      </c>
      <c r="C19" s="38" t="s">
        <v>88</v>
      </c>
      <c r="D19" s="93">
        <v>2</v>
      </c>
      <c r="E19" s="38" t="s">
        <v>87</v>
      </c>
      <c r="F19" s="100">
        <f>Data!G97</f>
        <v>0</v>
      </c>
      <c r="G19" s="113">
        <f>Data!H97</f>
        <v>0</v>
      </c>
      <c r="H19" s="104">
        <f>Data!M97</f>
        <v>0</v>
      </c>
      <c r="I19" s="101">
        <f>Data!J97</f>
        <v>0</v>
      </c>
      <c r="J19" s="107" t="e">
        <f t="shared" si="0"/>
        <v>#DIV/0!</v>
      </c>
      <c r="K19" s="186">
        <f>Data!K97</f>
        <v>0</v>
      </c>
      <c r="L19" s="107" t="e">
        <f t="shared" si="1"/>
        <v>#DIV/0!</v>
      </c>
      <c r="M19" s="101">
        <f>Data!L97</f>
        <v>0</v>
      </c>
      <c r="N19" s="48" t="e">
        <f t="shared" si="2"/>
        <v>#DIV/0!</v>
      </c>
      <c r="O19" s="100">
        <f>Data!S97</f>
        <v>0</v>
      </c>
      <c r="P19" s="101">
        <f>Data!P97</f>
        <v>0</v>
      </c>
      <c r="Q19" s="107" t="e">
        <f t="shared" si="3"/>
        <v>#DIV/0!</v>
      </c>
      <c r="R19" s="190">
        <f>Data!Q97</f>
        <v>0</v>
      </c>
      <c r="S19" s="107" t="e">
        <f t="shared" si="4"/>
        <v>#DIV/0!</v>
      </c>
      <c r="T19" s="101">
        <f>Data!R97</f>
        <v>0</v>
      </c>
      <c r="U19" s="48" t="e">
        <f t="shared" si="5"/>
        <v>#DIV/0!</v>
      </c>
      <c r="V19" s="108">
        <f>Data!U97</f>
        <v>0</v>
      </c>
      <c r="W19" s="109">
        <f>Data!V97</f>
        <v>0</v>
      </c>
    </row>
    <row r="20" spans="2:23" s="17" customFormat="1" ht="21.75" customHeight="1" thickTop="1" thickBot="1" x14ac:dyDescent="0.4">
      <c r="B20" s="39" t="s">
        <v>141</v>
      </c>
      <c r="C20" s="39" t="s">
        <v>88</v>
      </c>
      <c r="D20" s="94">
        <v>2</v>
      </c>
      <c r="E20" s="39" t="s">
        <v>87</v>
      </c>
      <c r="F20" s="105">
        <f>Data!G98</f>
        <v>0</v>
      </c>
      <c r="G20" s="114">
        <f>Data!H98</f>
        <v>0</v>
      </c>
      <c r="H20" s="102">
        <f>Data!M98</f>
        <v>0</v>
      </c>
      <c r="I20" s="103">
        <f>Data!J98</f>
        <v>0</v>
      </c>
      <c r="J20" s="106" t="e">
        <f t="shared" si="0"/>
        <v>#DIV/0!</v>
      </c>
      <c r="K20" s="189">
        <f>Data!K98</f>
        <v>0</v>
      </c>
      <c r="L20" s="106" t="e">
        <f t="shared" si="1"/>
        <v>#DIV/0!</v>
      </c>
      <c r="M20" s="103">
        <f>Data!L98</f>
        <v>0</v>
      </c>
      <c r="N20" s="47" t="e">
        <f t="shared" si="2"/>
        <v>#DIV/0!</v>
      </c>
      <c r="O20" s="105">
        <f>Data!S98</f>
        <v>0</v>
      </c>
      <c r="P20" s="103">
        <f>Data!P98</f>
        <v>0</v>
      </c>
      <c r="Q20" s="106" t="e">
        <f t="shared" si="3"/>
        <v>#DIV/0!</v>
      </c>
      <c r="R20" s="191">
        <f>Data!Q98</f>
        <v>0</v>
      </c>
      <c r="S20" s="106" t="e">
        <f t="shared" si="4"/>
        <v>#DIV/0!</v>
      </c>
      <c r="T20" s="103">
        <f>Data!R98</f>
        <v>0</v>
      </c>
      <c r="U20" s="47" t="e">
        <f t="shared" si="5"/>
        <v>#DIV/0!</v>
      </c>
      <c r="V20" s="110">
        <f>Data!U98</f>
        <v>0</v>
      </c>
      <c r="W20" s="111">
        <f>Data!V98</f>
        <v>0</v>
      </c>
    </row>
    <row r="21" spans="2:23" s="17" customFormat="1" ht="21.75" customHeight="1" thickTop="1" thickBot="1" x14ac:dyDescent="0.4">
      <c r="B21" s="42" t="s">
        <v>161</v>
      </c>
      <c r="C21" s="42" t="s">
        <v>88</v>
      </c>
      <c r="D21" s="97">
        <v>2</v>
      </c>
      <c r="E21" s="42" t="s">
        <v>87</v>
      </c>
      <c r="F21" s="100">
        <f>Data!G99</f>
        <v>0</v>
      </c>
      <c r="G21" s="113">
        <f>Data!H99</f>
        <v>0</v>
      </c>
      <c r="H21" s="100">
        <f>Data!M99</f>
        <v>0</v>
      </c>
      <c r="I21" s="101">
        <f>Data!J99</f>
        <v>0</v>
      </c>
      <c r="J21" s="107" t="e">
        <f t="shared" si="0"/>
        <v>#DIV/0!</v>
      </c>
      <c r="K21" s="186">
        <f>Data!K99</f>
        <v>0</v>
      </c>
      <c r="L21" s="107" t="e">
        <f t="shared" si="1"/>
        <v>#DIV/0!</v>
      </c>
      <c r="M21" s="101">
        <f>Data!L99</f>
        <v>0</v>
      </c>
      <c r="N21" s="48" t="e">
        <f t="shared" si="2"/>
        <v>#DIV/0!</v>
      </c>
      <c r="O21" s="100">
        <f>Data!S99</f>
        <v>0</v>
      </c>
      <c r="P21" s="101">
        <f>Data!P99</f>
        <v>0</v>
      </c>
      <c r="Q21" s="107" t="e">
        <f t="shared" si="3"/>
        <v>#DIV/0!</v>
      </c>
      <c r="R21" s="194">
        <f>Data!Q99</f>
        <v>0</v>
      </c>
      <c r="S21" s="107" t="e">
        <f t="shared" si="4"/>
        <v>#DIV/0!</v>
      </c>
      <c r="T21" s="101">
        <f>Data!R99</f>
        <v>0</v>
      </c>
      <c r="U21" s="48" t="e">
        <f t="shared" si="5"/>
        <v>#DIV/0!</v>
      </c>
      <c r="V21" s="108">
        <f>Data!U99</f>
        <v>0</v>
      </c>
      <c r="W21" s="109">
        <f>Data!V99</f>
        <v>0</v>
      </c>
    </row>
    <row r="22" spans="2:23" s="17" customFormat="1" ht="21.75" customHeight="1" thickTop="1" thickBot="1" x14ac:dyDescent="0.4">
      <c r="B22" s="43" t="s">
        <v>137</v>
      </c>
      <c r="C22" s="43" t="s">
        <v>88</v>
      </c>
      <c r="D22" s="98">
        <v>2</v>
      </c>
      <c r="E22" s="43" t="s">
        <v>87</v>
      </c>
      <c r="F22" s="105">
        <f>Data!G100</f>
        <v>0</v>
      </c>
      <c r="G22" s="114">
        <f>Data!H100</f>
        <v>0</v>
      </c>
      <c r="H22" s="105">
        <f>Data!M100</f>
        <v>0</v>
      </c>
      <c r="I22" s="103">
        <f>Data!J100</f>
        <v>0</v>
      </c>
      <c r="J22" s="106" t="e">
        <f t="shared" si="0"/>
        <v>#DIV/0!</v>
      </c>
      <c r="K22" s="189">
        <f>Data!K100</f>
        <v>0</v>
      </c>
      <c r="L22" s="106" t="e">
        <f t="shared" si="1"/>
        <v>#DIV/0!</v>
      </c>
      <c r="M22" s="103">
        <f>Data!L100</f>
        <v>0</v>
      </c>
      <c r="N22" s="47" t="e">
        <f t="shared" si="2"/>
        <v>#DIV/0!</v>
      </c>
      <c r="O22" s="105">
        <f>Data!S100</f>
        <v>0</v>
      </c>
      <c r="P22" s="103">
        <f>Data!P100</f>
        <v>0</v>
      </c>
      <c r="Q22" s="106" t="e">
        <f t="shared" si="3"/>
        <v>#DIV/0!</v>
      </c>
      <c r="R22" s="192">
        <f>Data!Q100</f>
        <v>0</v>
      </c>
      <c r="S22" s="106" t="e">
        <f t="shared" si="4"/>
        <v>#DIV/0!</v>
      </c>
      <c r="T22" s="103">
        <f>Data!R100</f>
        <v>0</v>
      </c>
      <c r="U22" s="47" t="e">
        <f t="shared" si="5"/>
        <v>#DIV/0!</v>
      </c>
      <c r="V22" s="110">
        <f>Data!U100</f>
        <v>0</v>
      </c>
      <c r="W22" s="111">
        <f>Data!V100</f>
        <v>0</v>
      </c>
    </row>
    <row r="23" spans="2:23" s="17" customFormat="1" ht="21.75" customHeight="1" thickTop="1" thickBot="1" x14ac:dyDescent="0.4">
      <c r="B23" s="44" t="s">
        <v>138</v>
      </c>
      <c r="C23" s="44" t="s">
        <v>88</v>
      </c>
      <c r="D23" s="99">
        <v>2</v>
      </c>
      <c r="E23" s="44" t="s">
        <v>87</v>
      </c>
      <c r="F23" s="100">
        <f>Data!G101</f>
        <v>0</v>
      </c>
      <c r="G23" s="113">
        <f>Data!H101</f>
        <v>0</v>
      </c>
      <c r="H23" s="100">
        <f>Data!M101</f>
        <v>0</v>
      </c>
      <c r="I23" s="101">
        <f>Data!J101</f>
        <v>0</v>
      </c>
      <c r="J23" s="107" t="e">
        <f t="shared" si="0"/>
        <v>#DIV/0!</v>
      </c>
      <c r="K23" s="186">
        <f>Data!K101</f>
        <v>0</v>
      </c>
      <c r="L23" s="107" t="e">
        <f t="shared" si="1"/>
        <v>#DIV/0!</v>
      </c>
      <c r="M23" s="101">
        <f>Data!L101</f>
        <v>0</v>
      </c>
      <c r="N23" s="48" t="e">
        <f t="shared" si="2"/>
        <v>#DIV/0!</v>
      </c>
      <c r="O23" s="100">
        <f>Data!S101</f>
        <v>0</v>
      </c>
      <c r="P23" s="101">
        <f>Data!P101</f>
        <v>0</v>
      </c>
      <c r="Q23" s="107" t="e">
        <f t="shared" si="3"/>
        <v>#DIV/0!</v>
      </c>
      <c r="R23" s="190">
        <f>Data!Q101</f>
        <v>0</v>
      </c>
      <c r="S23" s="107" t="e">
        <f t="shared" si="4"/>
        <v>#DIV/0!</v>
      </c>
      <c r="T23" s="101">
        <f>Data!R101</f>
        <v>0</v>
      </c>
      <c r="U23" s="48" t="e">
        <f t="shared" si="5"/>
        <v>#DIV/0!</v>
      </c>
      <c r="V23" s="108">
        <f>Data!U101</f>
        <v>0</v>
      </c>
      <c r="W23" s="109">
        <f>Data!V101</f>
        <v>0</v>
      </c>
    </row>
    <row r="24" spans="2:23" s="17" customFormat="1" ht="21.75" customHeight="1" thickTop="1" thickBot="1" x14ac:dyDescent="0.4">
      <c r="B24" s="41" t="s">
        <v>152</v>
      </c>
      <c r="C24" s="41" t="s">
        <v>88</v>
      </c>
      <c r="D24" s="96">
        <v>2</v>
      </c>
      <c r="E24" s="41" t="s">
        <v>87</v>
      </c>
      <c r="F24" s="105">
        <f>Data!G102</f>
        <v>0</v>
      </c>
      <c r="G24" s="114">
        <f>Data!H102</f>
        <v>0</v>
      </c>
      <c r="H24" s="105">
        <f>Data!M102</f>
        <v>0</v>
      </c>
      <c r="I24" s="103">
        <f>Data!J102</f>
        <v>0</v>
      </c>
      <c r="J24" s="106" t="e">
        <f t="shared" si="0"/>
        <v>#DIV/0!</v>
      </c>
      <c r="K24" s="189">
        <f>Data!K102</f>
        <v>0</v>
      </c>
      <c r="L24" s="106" t="e">
        <f t="shared" si="1"/>
        <v>#DIV/0!</v>
      </c>
      <c r="M24" s="103">
        <f>Data!L102</f>
        <v>0</v>
      </c>
      <c r="N24" s="47" t="e">
        <f t="shared" si="2"/>
        <v>#DIV/0!</v>
      </c>
      <c r="O24" s="105">
        <f>Data!S102</f>
        <v>0</v>
      </c>
      <c r="P24" s="103">
        <f>Data!P102</f>
        <v>0</v>
      </c>
      <c r="Q24" s="106" t="e">
        <f t="shared" si="3"/>
        <v>#DIV/0!</v>
      </c>
      <c r="R24" s="192">
        <f>Data!Q102</f>
        <v>0</v>
      </c>
      <c r="S24" s="106" t="e">
        <f t="shared" si="4"/>
        <v>#DIV/0!</v>
      </c>
      <c r="T24" s="103">
        <f>Data!R102</f>
        <v>0</v>
      </c>
      <c r="U24" s="47" t="e">
        <f t="shared" si="5"/>
        <v>#DIV/0!</v>
      </c>
      <c r="V24" s="110">
        <f>Data!U102</f>
        <v>0</v>
      </c>
      <c r="W24" s="111">
        <f>Data!V102</f>
        <v>0</v>
      </c>
    </row>
    <row r="25" spans="2:23" ht="20.25" customHeight="1" thickTop="1" thickBot="1" x14ac:dyDescent="0.4">
      <c r="B25" s="44" t="s">
        <v>139</v>
      </c>
      <c r="C25" s="44" t="s">
        <v>88</v>
      </c>
      <c r="D25" s="99">
        <v>2</v>
      </c>
      <c r="E25" s="44" t="s">
        <v>87</v>
      </c>
      <c r="F25" s="100">
        <f>Data!G103</f>
        <v>0</v>
      </c>
      <c r="G25" s="113">
        <f>Data!H103</f>
        <v>0</v>
      </c>
      <c r="H25" s="100">
        <f>Data!M103</f>
        <v>0</v>
      </c>
      <c r="I25" s="101">
        <f>Data!J103</f>
        <v>0</v>
      </c>
      <c r="J25" s="107" t="e">
        <f t="shared" si="0"/>
        <v>#DIV/0!</v>
      </c>
      <c r="K25" s="186">
        <f>Data!K103</f>
        <v>0</v>
      </c>
      <c r="L25" s="107" t="e">
        <f t="shared" si="1"/>
        <v>#DIV/0!</v>
      </c>
      <c r="M25" s="101">
        <f>Data!L103</f>
        <v>0</v>
      </c>
      <c r="N25" s="48" t="e">
        <f t="shared" si="2"/>
        <v>#DIV/0!</v>
      </c>
      <c r="O25" s="100">
        <f>Data!S103</f>
        <v>0</v>
      </c>
      <c r="P25" s="101">
        <f>Data!P103</f>
        <v>0</v>
      </c>
      <c r="Q25" s="107" t="e">
        <f t="shared" si="3"/>
        <v>#DIV/0!</v>
      </c>
      <c r="R25" s="193">
        <f>Data!Q103</f>
        <v>0</v>
      </c>
      <c r="S25" s="107" t="e">
        <f t="shared" si="4"/>
        <v>#DIV/0!</v>
      </c>
      <c r="T25" s="101">
        <f>Data!R103</f>
        <v>0</v>
      </c>
      <c r="U25" s="48" t="e">
        <f t="shared" si="5"/>
        <v>#DIV/0!</v>
      </c>
      <c r="V25" s="108">
        <f>Data!U103</f>
        <v>0</v>
      </c>
      <c r="W25" s="109">
        <f>Data!V103</f>
        <v>0</v>
      </c>
    </row>
    <row r="26" spans="2:23" thickTop="1" x14ac:dyDescent="0.35">
      <c r="B26" s="26"/>
      <c r="C26" s="26"/>
      <c r="D26" s="26"/>
      <c r="E26" s="26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spans="2:23" thickBot="1" x14ac:dyDescent="0.4">
      <c r="B27" s="26"/>
      <c r="C27" s="26"/>
      <c r="D27" s="26"/>
      <c r="E27" s="26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8" spans="2:23" ht="14.5" x14ac:dyDescent="0.35">
      <c r="B28" s="319" t="s">
        <v>186</v>
      </c>
      <c r="C28" s="320" t="s">
        <v>187</v>
      </c>
      <c r="D28" s="321"/>
      <c r="E28" s="322"/>
      <c r="F28" s="340" t="s">
        <v>178</v>
      </c>
      <c r="G28" s="317"/>
      <c r="H28" s="133"/>
      <c r="I28" s="332" t="s">
        <v>184</v>
      </c>
      <c r="J28" s="333"/>
      <c r="K28" s="336" t="s">
        <v>184</v>
      </c>
      <c r="L28" s="337"/>
      <c r="M28" s="300" t="s">
        <v>184</v>
      </c>
      <c r="N28" s="301"/>
      <c r="O28" s="133"/>
      <c r="P28" s="332" t="s">
        <v>184</v>
      </c>
      <c r="Q28" s="333"/>
      <c r="R28" s="336" t="s">
        <v>184</v>
      </c>
      <c r="S28" s="337"/>
      <c r="T28" s="300" t="s">
        <v>184</v>
      </c>
      <c r="U28" s="301"/>
      <c r="V28" s="316" t="s">
        <v>181</v>
      </c>
      <c r="W28" s="317"/>
    </row>
    <row r="29" spans="2:23" ht="14.5" x14ac:dyDescent="0.35">
      <c r="B29" s="319"/>
      <c r="C29" s="323"/>
      <c r="D29" s="324"/>
      <c r="E29" s="325"/>
      <c r="F29" s="314" t="s">
        <v>179</v>
      </c>
      <c r="G29" s="315"/>
      <c r="H29" s="134"/>
      <c r="I29" s="334"/>
      <c r="J29" s="335"/>
      <c r="K29" s="338"/>
      <c r="L29" s="339"/>
      <c r="M29" s="302"/>
      <c r="N29" s="303"/>
      <c r="O29" s="134"/>
      <c r="P29" s="334"/>
      <c r="Q29" s="335"/>
      <c r="R29" s="338"/>
      <c r="S29" s="339"/>
      <c r="T29" s="302"/>
      <c r="U29" s="303"/>
      <c r="V29" s="318" t="s">
        <v>182</v>
      </c>
      <c r="W29" s="315"/>
    </row>
    <row r="30" spans="2:23" thickBot="1" x14ac:dyDescent="0.4">
      <c r="B30" s="319"/>
      <c r="C30" s="326"/>
      <c r="D30" s="327"/>
      <c r="E30" s="328"/>
      <c r="F30" s="329" t="s">
        <v>180</v>
      </c>
      <c r="G30" s="330"/>
      <c r="H30" s="135"/>
      <c r="I30" s="298" t="s">
        <v>185</v>
      </c>
      <c r="J30" s="299"/>
      <c r="K30" s="298" t="s">
        <v>185</v>
      </c>
      <c r="L30" s="299"/>
      <c r="M30" s="298" t="s">
        <v>185</v>
      </c>
      <c r="N30" s="299"/>
      <c r="O30" s="135"/>
      <c r="P30" s="298" t="s">
        <v>185</v>
      </c>
      <c r="Q30" s="299"/>
      <c r="R30" s="298" t="s">
        <v>185</v>
      </c>
      <c r="S30" s="299"/>
      <c r="T30" s="298" t="s">
        <v>185</v>
      </c>
      <c r="U30" s="299"/>
      <c r="V30" s="331" t="s">
        <v>183</v>
      </c>
      <c r="W30" s="330"/>
    </row>
    <row r="31" spans="2:23" ht="14.5" x14ac:dyDescent="0.35">
      <c r="B31" s="27"/>
      <c r="C31" s="27"/>
      <c r="D31" s="27"/>
      <c r="E31" s="27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9"/>
    </row>
    <row r="32" spans="2:23" ht="14.5" x14ac:dyDescent="0.35">
      <c r="B32" s="25"/>
      <c r="C32" s="25"/>
      <c r="D32" s="25"/>
      <c r="E32" s="25"/>
      <c r="F32" s="30">
        <v>10</v>
      </c>
      <c r="G32" s="30">
        <v>10</v>
      </c>
      <c r="H32" s="30">
        <v>10</v>
      </c>
      <c r="I32" s="30">
        <v>10</v>
      </c>
      <c r="J32" s="30">
        <v>10</v>
      </c>
      <c r="K32" s="30">
        <v>10</v>
      </c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25"/>
    </row>
    <row r="33" spans="2:23" x14ac:dyDescent="0.25">
      <c r="B33" s="26" t="s">
        <v>80</v>
      </c>
      <c r="C33" s="26"/>
      <c r="D33" s="26"/>
      <c r="E33" s="26"/>
      <c r="F33" s="31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2:23" x14ac:dyDescent="0.25">
      <c r="B34" s="32" t="s">
        <v>81</v>
      </c>
      <c r="C34" s="32"/>
      <c r="D34" s="32"/>
      <c r="E34" s="32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</row>
    <row r="35" spans="2:23" x14ac:dyDescent="0.25">
      <c r="B35" s="33"/>
      <c r="C35" s="33"/>
      <c r="D35" s="33"/>
      <c r="E35" s="33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</row>
    <row r="36" spans="2:23" x14ac:dyDescent="0.25"/>
    <row r="37" spans="2:23" x14ac:dyDescent="0.25"/>
    <row r="38" spans="2:23" ht="14.5" hidden="1" x14ac:dyDescent="0.35"/>
    <row r="39" spans="2:23" ht="14.5" hidden="1" x14ac:dyDescent="0.35"/>
    <row r="40" spans="2:23" ht="14.5" hidden="1" x14ac:dyDescent="0.35"/>
    <row r="41" spans="2:23" ht="14.5" hidden="1" x14ac:dyDescent="0.35"/>
    <row r="42" spans="2:23" ht="14.5" hidden="1" x14ac:dyDescent="0.35"/>
    <row r="43" spans="2:23" ht="14.5" hidden="1" x14ac:dyDescent="0.35"/>
    <row r="44" spans="2:23" ht="14.5" hidden="1" x14ac:dyDescent="0.35"/>
    <row r="45" spans="2:23" ht="14.5" hidden="1" x14ac:dyDescent="0.35"/>
    <row r="46" spans="2:23" ht="14.5" hidden="1" x14ac:dyDescent="0.35"/>
    <row r="47" spans="2:23" ht="14.5" hidden="1" x14ac:dyDescent="0.35"/>
    <row r="48" spans="2:23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</sheetData>
  <mergeCells count="40">
    <mergeCell ref="W5:W6"/>
    <mergeCell ref="I6:J6"/>
    <mergeCell ref="K6:L6"/>
    <mergeCell ref="F29:G29"/>
    <mergeCell ref="R28:S29"/>
    <mergeCell ref="T28:U29"/>
    <mergeCell ref="P28:Q29"/>
    <mergeCell ref="T6:U6"/>
    <mergeCell ref="V28:W28"/>
    <mergeCell ref="V29:W29"/>
    <mergeCell ref="M28:N29"/>
    <mergeCell ref="V1:W1"/>
    <mergeCell ref="B4:B6"/>
    <mergeCell ref="C4:C6"/>
    <mergeCell ref="D4:D6"/>
    <mergeCell ref="E4:E6"/>
    <mergeCell ref="F4:G4"/>
    <mergeCell ref="H4:U4"/>
    <mergeCell ref="V4:W4"/>
    <mergeCell ref="F5:F6"/>
    <mergeCell ref="G5:G6"/>
    <mergeCell ref="H5:N5"/>
    <mergeCell ref="O5:U5"/>
    <mergeCell ref="V5:V6"/>
    <mergeCell ref="M6:N6"/>
    <mergeCell ref="P6:Q6"/>
    <mergeCell ref="R6:S6"/>
    <mergeCell ref="B28:B30"/>
    <mergeCell ref="C28:E30"/>
    <mergeCell ref="F28:G28"/>
    <mergeCell ref="I28:J29"/>
    <mergeCell ref="K28:L29"/>
    <mergeCell ref="F30:G30"/>
    <mergeCell ref="I30:J30"/>
    <mergeCell ref="K30:L30"/>
    <mergeCell ref="M30:N30"/>
    <mergeCell ref="P30:Q30"/>
    <mergeCell ref="R30:S30"/>
    <mergeCell ref="T30:U30"/>
    <mergeCell ref="V30:W30"/>
  </mergeCells>
  <conditionalFormatting sqref="F7:G25">
    <cfRule type="containsText" dxfId="119" priority="7" operator="containsText" text="N/A">
      <formula>NOT(ISERROR(SEARCH("N/A",F7)))</formula>
    </cfRule>
    <cfRule type="cellIs" dxfId="118" priority="14" operator="lessThan">
      <formula>13</formula>
    </cfRule>
    <cfRule type="cellIs" dxfId="117" priority="15" operator="between">
      <formula>13</formula>
      <formula>18</formula>
    </cfRule>
    <cfRule type="cellIs" dxfId="116" priority="16" operator="greaterThan">
      <formula>18</formula>
    </cfRule>
    <cfRule type="cellIs" dxfId="115" priority="17" operator="greaterThan">
      <formula>18</formula>
    </cfRule>
  </conditionalFormatting>
  <conditionalFormatting sqref="J7:J25 Q7:Q25">
    <cfRule type="cellIs" dxfId="114" priority="13" operator="greaterThan">
      <formula>0.495</formula>
    </cfRule>
  </conditionalFormatting>
  <conditionalFormatting sqref="S7:S25 L7:L25">
    <cfRule type="cellIs" dxfId="113" priority="12" operator="greaterThan">
      <formula>0.495</formula>
    </cfRule>
  </conditionalFormatting>
  <conditionalFormatting sqref="N7:N25 U7:U25">
    <cfRule type="cellIs" dxfId="112" priority="11" operator="greaterThan">
      <formula>0.5</formula>
    </cfRule>
  </conditionalFormatting>
  <conditionalFormatting sqref="V7:W25">
    <cfRule type="cellIs" dxfId="111" priority="8" operator="lessThan">
      <formula>0.1</formula>
    </cfRule>
    <cfRule type="cellIs" dxfId="110" priority="9" operator="between">
      <formula>0.1</formula>
      <formula>0.19</formula>
    </cfRule>
    <cfRule type="cellIs" dxfId="109" priority="10" operator="greaterThan">
      <formula>0.2</formula>
    </cfRule>
  </conditionalFormatting>
  <conditionalFormatting sqref="I7:I25">
    <cfRule type="expression" dxfId="108" priority="6">
      <formula>($I7/$H7*100)&gt;49.9</formula>
    </cfRule>
  </conditionalFormatting>
  <conditionalFormatting sqref="K7:K25">
    <cfRule type="expression" dxfId="107" priority="5">
      <formula>($K7/$H7*100)&gt;49.4</formula>
    </cfRule>
  </conditionalFormatting>
  <conditionalFormatting sqref="M7:M25">
    <cfRule type="expression" dxfId="106" priority="4">
      <formula>($M7/$H7*100)&gt;49.9</formula>
    </cfRule>
  </conditionalFormatting>
  <conditionalFormatting sqref="P7:P25">
    <cfRule type="expression" dxfId="105" priority="3">
      <formula>($P7/$O7*100)&gt;49.5</formula>
    </cfRule>
  </conditionalFormatting>
  <conditionalFormatting sqref="R7:R25">
    <cfRule type="expression" dxfId="104" priority="2">
      <formula>($R7/$O7*100)&gt;49.5</formula>
    </cfRule>
  </conditionalFormatting>
  <conditionalFormatting sqref="T7:T25">
    <cfRule type="expression" dxfId="103" priority="1">
      <formula>($T7/$O7*100)&gt;49.5</formula>
    </cfRule>
  </conditionalFormatting>
  <hyperlinks>
    <hyperlink ref="C28:E30" location="Sheet1!A1" display="For more information on rag ratings please click here"/>
    <hyperlink ref="V1:W1" location="'Front Page'!A1" display="Return to Contents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showGridLines="0" topLeftCell="A16" zoomScaleNormal="100" workbookViewId="0">
      <selection activeCell="I21" sqref="I21"/>
    </sheetView>
  </sheetViews>
  <sheetFormatPr defaultColWidth="0" defaultRowHeight="15" customHeight="1" zeroHeight="1" x14ac:dyDescent="0.35"/>
  <cols>
    <col min="1" max="1" width="4" style="51" customWidth="1"/>
    <col min="2" max="2" width="50.81640625" style="51" customWidth="1"/>
    <col min="3" max="3" width="11.7265625" style="51" customWidth="1"/>
    <col min="4" max="4" width="9.54296875" style="51" customWidth="1"/>
    <col min="5" max="5" width="11.7265625" style="51" customWidth="1"/>
    <col min="6" max="7" width="12" style="51" customWidth="1"/>
    <col min="8" max="8" width="9" style="51" customWidth="1"/>
    <col min="9" max="14" width="7.1796875" style="51" customWidth="1"/>
    <col min="15" max="15" width="9" style="51" customWidth="1"/>
    <col min="16" max="21" width="6.54296875" style="51" customWidth="1"/>
    <col min="22" max="23" width="10.7265625" style="51" customWidth="1"/>
    <col min="24" max="24" width="9.1796875" style="51" customWidth="1"/>
    <col min="25" max="16384" width="9.1796875" style="51" hidden="1"/>
  </cols>
  <sheetData>
    <row r="1" spans="1:24" ht="35.25" customHeight="1" x14ac:dyDescent="0.35">
      <c r="A1" s="19"/>
      <c r="B1" s="173" t="s">
        <v>204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297" t="s">
        <v>196</v>
      </c>
      <c r="W1" s="297"/>
      <c r="X1" s="141"/>
    </row>
    <row r="2" spans="1:24" s="168" customFormat="1" ht="31.5" customHeight="1" x14ac:dyDescent="0.6">
      <c r="B2" s="65"/>
      <c r="C2" s="169"/>
      <c r="D2" s="169"/>
      <c r="E2" s="169"/>
      <c r="F2" s="169"/>
      <c r="G2" s="170" t="s">
        <v>203</v>
      </c>
      <c r="H2" s="169"/>
      <c r="I2" s="169"/>
      <c r="J2" s="169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69"/>
      <c r="W2" s="172"/>
    </row>
    <row r="3" spans="1:24" ht="19" thickBot="1" x14ac:dyDescent="0.5">
      <c r="B3" s="65" t="s">
        <v>207</v>
      </c>
      <c r="C3" s="23"/>
      <c r="D3" s="23"/>
      <c r="E3" s="23"/>
      <c r="F3" s="23"/>
      <c r="G3" s="23"/>
      <c r="H3" s="23"/>
      <c r="I3" s="23"/>
      <c r="J3" s="23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3"/>
      <c r="W3" s="25"/>
    </row>
    <row r="4" spans="1:24" ht="30.75" customHeight="1" thickTop="1" thickBot="1" x14ac:dyDescent="0.4">
      <c r="B4" s="341" t="s">
        <v>53</v>
      </c>
      <c r="C4" s="342" t="s">
        <v>83</v>
      </c>
      <c r="D4" s="342" t="s">
        <v>164</v>
      </c>
      <c r="E4" s="342" t="s">
        <v>84</v>
      </c>
      <c r="F4" s="304" t="s">
        <v>89</v>
      </c>
      <c r="G4" s="305"/>
      <c r="H4" s="304" t="s">
        <v>94</v>
      </c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05"/>
      <c r="V4" s="304" t="s">
        <v>22</v>
      </c>
      <c r="W4" s="305"/>
    </row>
    <row r="5" spans="1:24" ht="60" customHeight="1" thickTop="1" thickBot="1" x14ac:dyDescent="0.4">
      <c r="B5" s="341"/>
      <c r="C5" s="343"/>
      <c r="D5" s="343"/>
      <c r="E5" s="343"/>
      <c r="F5" s="164" t="s">
        <v>92</v>
      </c>
      <c r="G5" s="165" t="s">
        <v>93</v>
      </c>
      <c r="H5" s="304" t="s">
        <v>100</v>
      </c>
      <c r="I5" s="312"/>
      <c r="J5" s="312"/>
      <c r="K5" s="312"/>
      <c r="L5" s="312"/>
      <c r="M5" s="312"/>
      <c r="N5" s="305"/>
      <c r="O5" s="312" t="s">
        <v>99</v>
      </c>
      <c r="P5" s="312"/>
      <c r="Q5" s="312"/>
      <c r="R5" s="312"/>
      <c r="S5" s="312"/>
      <c r="T5" s="312"/>
      <c r="U5" s="305"/>
      <c r="V5" s="164" t="s">
        <v>47</v>
      </c>
      <c r="W5" s="165" t="s">
        <v>82</v>
      </c>
    </row>
    <row r="6" spans="1:24" s="17" customFormat="1" ht="21.75" customHeight="1" thickTop="1" thickBot="1" x14ac:dyDescent="0.4">
      <c r="B6" s="36" t="s">
        <v>130</v>
      </c>
      <c r="C6" s="36" t="s">
        <v>85</v>
      </c>
      <c r="D6" s="91">
        <v>1</v>
      </c>
      <c r="E6" s="36" t="s">
        <v>86</v>
      </c>
      <c r="F6" s="100">
        <f>Data!G7</f>
        <v>0</v>
      </c>
      <c r="G6" s="113">
        <f>Data!H7</f>
        <v>0</v>
      </c>
      <c r="H6" s="100">
        <f>Data!M7</f>
        <v>0</v>
      </c>
      <c r="I6" s="101">
        <f>Data!J7</f>
        <v>0</v>
      </c>
      <c r="J6" s="48" t="e">
        <f>I6/H6</f>
        <v>#DIV/0!</v>
      </c>
      <c r="K6" s="49">
        <f>Data!K7</f>
        <v>0</v>
      </c>
      <c r="L6" s="48" t="e">
        <f>K6/H6</f>
        <v>#DIV/0!</v>
      </c>
      <c r="M6" s="49">
        <f>Data!L7</f>
        <v>0</v>
      </c>
      <c r="N6" s="48" t="e">
        <f>M6/H6</f>
        <v>#DIV/0!</v>
      </c>
      <c r="O6" s="50">
        <f>Data!S7</f>
        <v>0</v>
      </c>
      <c r="P6" s="49">
        <f>Data!P7</f>
        <v>0</v>
      </c>
      <c r="Q6" s="48" t="e">
        <f>P6/O6</f>
        <v>#DIV/0!</v>
      </c>
      <c r="R6" s="174">
        <f>Data!Q7</f>
        <v>0</v>
      </c>
      <c r="S6" s="160" t="e">
        <f>R6/O6</f>
        <v>#DIV/0!</v>
      </c>
      <c r="T6" s="49">
        <f>Data!R7</f>
        <v>0</v>
      </c>
      <c r="U6" s="48" t="e">
        <f>T6/O6</f>
        <v>#DIV/0!</v>
      </c>
      <c r="V6" s="108">
        <f>Data!U7</f>
        <v>0</v>
      </c>
      <c r="W6" s="109">
        <f>Data!V7</f>
        <v>0</v>
      </c>
    </row>
    <row r="7" spans="1:24" s="17" customFormat="1" ht="21.75" customHeight="1" thickTop="1" thickBot="1" x14ac:dyDescent="0.4">
      <c r="B7" s="37" t="s">
        <v>136</v>
      </c>
      <c r="C7" s="37" t="s">
        <v>85</v>
      </c>
      <c r="D7" s="92">
        <v>1</v>
      </c>
      <c r="E7" s="37" t="s">
        <v>87</v>
      </c>
      <c r="F7" s="105">
        <f>Data!G8</f>
        <v>0</v>
      </c>
      <c r="G7" s="114">
        <f>Data!H8</f>
        <v>0</v>
      </c>
      <c r="H7" s="102">
        <f>Data!M8</f>
        <v>0</v>
      </c>
      <c r="I7" s="103">
        <f>Data!J8</f>
        <v>0</v>
      </c>
      <c r="J7" s="47" t="e">
        <f t="shared" ref="J7:J23" si="0">I7/H7</f>
        <v>#DIV/0!</v>
      </c>
      <c r="K7" s="45">
        <f>Data!K8</f>
        <v>0</v>
      </c>
      <c r="L7" s="238" t="e">
        <f t="shared" ref="L7:L23" si="1">K7/H7</f>
        <v>#DIV/0!</v>
      </c>
      <c r="M7" s="45">
        <f>Data!L8</f>
        <v>0</v>
      </c>
      <c r="N7" s="47" t="e">
        <f t="shared" ref="N7:N23" si="2">M7/H7</f>
        <v>#DIV/0!</v>
      </c>
      <c r="O7" s="46">
        <f>Data!S8</f>
        <v>0</v>
      </c>
      <c r="P7" s="45">
        <f>Data!P8</f>
        <v>0</v>
      </c>
      <c r="Q7" s="47" t="e">
        <f t="shared" ref="Q7:Q23" si="3">P7/O7</f>
        <v>#DIV/0!</v>
      </c>
      <c r="R7" s="175">
        <f>Data!Q8</f>
        <v>0</v>
      </c>
      <c r="S7" s="47" t="e">
        <f t="shared" ref="S7:S23" si="4">R7/O7</f>
        <v>#DIV/0!</v>
      </c>
      <c r="T7" s="45">
        <f>Data!R8</f>
        <v>0</v>
      </c>
      <c r="U7" s="47" t="e">
        <f t="shared" ref="U7:U23" si="5">T7/O7</f>
        <v>#DIV/0!</v>
      </c>
      <c r="V7" s="110">
        <f>Data!U8</f>
        <v>0</v>
      </c>
      <c r="W7" s="111">
        <f>Data!V8</f>
        <v>0</v>
      </c>
    </row>
    <row r="8" spans="1:24" s="17" customFormat="1" ht="21.75" customHeight="1" thickTop="1" thickBot="1" x14ac:dyDescent="0.4">
      <c r="B8" s="38" t="s">
        <v>134</v>
      </c>
      <c r="C8" s="38" t="s">
        <v>85</v>
      </c>
      <c r="D8" s="93">
        <v>2</v>
      </c>
      <c r="E8" s="38" t="s">
        <v>86</v>
      </c>
      <c r="F8" s="100">
        <f>Data!G9</f>
        <v>0</v>
      </c>
      <c r="G8" s="113">
        <f>Data!H9</f>
        <v>0</v>
      </c>
      <c r="H8" s="104">
        <f>Data!M9</f>
        <v>0</v>
      </c>
      <c r="I8" s="101">
        <f>Data!J9</f>
        <v>0</v>
      </c>
      <c r="J8" s="48" t="e">
        <f t="shared" si="0"/>
        <v>#DIV/0!</v>
      </c>
      <c r="K8" s="49">
        <f>Data!K9</f>
        <v>0</v>
      </c>
      <c r="L8" s="48" t="e">
        <f t="shared" si="1"/>
        <v>#DIV/0!</v>
      </c>
      <c r="M8" s="49">
        <f>Data!L9</f>
        <v>0</v>
      </c>
      <c r="N8" s="48" t="e">
        <f t="shared" si="2"/>
        <v>#DIV/0!</v>
      </c>
      <c r="O8" s="50">
        <f>Data!S9</f>
        <v>0</v>
      </c>
      <c r="P8" s="49">
        <f>Data!P9</f>
        <v>0</v>
      </c>
      <c r="Q8" s="48" t="e">
        <f t="shared" si="3"/>
        <v>#DIV/0!</v>
      </c>
      <c r="R8" s="174">
        <f>Data!Q9</f>
        <v>0</v>
      </c>
      <c r="S8" s="48" t="e">
        <f t="shared" si="4"/>
        <v>#DIV/0!</v>
      </c>
      <c r="T8" s="49">
        <f>Data!R9</f>
        <v>0</v>
      </c>
      <c r="U8" s="48" t="e">
        <f t="shared" si="5"/>
        <v>#DIV/0!</v>
      </c>
      <c r="V8" s="108">
        <f>Data!U9</f>
        <v>0</v>
      </c>
      <c r="W8" s="109">
        <f>Data!V9</f>
        <v>0</v>
      </c>
    </row>
    <row r="9" spans="1:24" s="17" customFormat="1" ht="21.75" customHeight="1" thickTop="1" thickBot="1" x14ac:dyDescent="0.4">
      <c r="B9" s="39" t="s">
        <v>132</v>
      </c>
      <c r="C9" s="39" t="s">
        <v>85</v>
      </c>
      <c r="D9" s="94">
        <v>2</v>
      </c>
      <c r="E9" s="39" t="s">
        <v>86</v>
      </c>
      <c r="F9" s="105">
        <f>Data!G10</f>
        <v>0</v>
      </c>
      <c r="G9" s="114">
        <f>Data!H10</f>
        <v>0</v>
      </c>
      <c r="H9" s="102">
        <f>Data!M10</f>
        <v>0</v>
      </c>
      <c r="I9" s="103">
        <f>Data!J10</f>
        <v>0</v>
      </c>
      <c r="J9" s="47" t="e">
        <f t="shared" si="0"/>
        <v>#DIV/0!</v>
      </c>
      <c r="K9" s="45">
        <f>Data!K10</f>
        <v>0</v>
      </c>
      <c r="L9" s="47" t="e">
        <f t="shared" si="1"/>
        <v>#DIV/0!</v>
      </c>
      <c r="M9" s="45">
        <f>Data!L10</f>
        <v>0</v>
      </c>
      <c r="N9" s="47" t="e">
        <f t="shared" si="2"/>
        <v>#DIV/0!</v>
      </c>
      <c r="O9" s="46">
        <f>Data!S10</f>
        <v>0</v>
      </c>
      <c r="P9" s="45">
        <f>Data!P10</f>
        <v>0</v>
      </c>
      <c r="Q9" s="47" t="e">
        <f t="shared" si="3"/>
        <v>#DIV/0!</v>
      </c>
      <c r="R9" s="175">
        <f>Data!Q10</f>
        <v>0</v>
      </c>
      <c r="S9" s="47" t="e">
        <f t="shared" si="4"/>
        <v>#DIV/0!</v>
      </c>
      <c r="T9" s="45">
        <f>Data!R10</f>
        <v>0</v>
      </c>
      <c r="U9" s="47" t="e">
        <f t="shared" si="5"/>
        <v>#DIV/0!</v>
      </c>
      <c r="V9" s="110">
        <f>Data!U10</f>
        <v>0</v>
      </c>
      <c r="W9" s="111">
        <f>Data!V10</f>
        <v>0</v>
      </c>
    </row>
    <row r="10" spans="1:24" s="17" customFormat="1" ht="21.75" customHeight="1" thickTop="1" thickBot="1" x14ac:dyDescent="0.4">
      <c r="B10" s="36" t="s">
        <v>147</v>
      </c>
      <c r="C10" s="36" t="s">
        <v>85</v>
      </c>
      <c r="D10" s="91">
        <v>2</v>
      </c>
      <c r="E10" s="36" t="s">
        <v>86</v>
      </c>
      <c r="F10" s="100">
        <f>Data!G11</f>
        <v>0</v>
      </c>
      <c r="G10" s="113">
        <f>Data!H11</f>
        <v>0</v>
      </c>
      <c r="H10" s="104">
        <f>Data!M11</f>
        <v>0</v>
      </c>
      <c r="I10" s="101">
        <f>Data!J11</f>
        <v>0</v>
      </c>
      <c r="J10" s="48" t="e">
        <f t="shared" si="0"/>
        <v>#DIV/0!</v>
      </c>
      <c r="K10" s="49">
        <f>Data!K11</f>
        <v>0</v>
      </c>
      <c r="L10" s="48" t="e">
        <f t="shared" si="1"/>
        <v>#DIV/0!</v>
      </c>
      <c r="M10" s="49">
        <f>Data!L11</f>
        <v>0</v>
      </c>
      <c r="N10" s="48" t="e">
        <f t="shared" si="2"/>
        <v>#DIV/0!</v>
      </c>
      <c r="O10" s="50">
        <f>Data!S11</f>
        <v>0</v>
      </c>
      <c r="P10" s="49">
        <f>Data!P11</f>
        <v>0</v>
      </c>
      <c r="Q10" s="48" t="e">
        <f t="shared" si="3"/>
        <v>#DIV/0!</v>
      </c>
      <c r="R10" s="174">
        <f>Data!Q11</f>
        <v>0</v>
      </c>
      <c r="S10" s="48" t="e">
        <f t="shared" si="4"/>
        <v>#DIV/0!</v>
      </c>
      <c r="T10" s="49">
        <f>Data!R11</f>
        <v>0</v>
      </c>
      <c r="U10" s="48" t="e">
        <f t="shared" si="5"/>
        <v>#DIV/0!</v>
      </c>
      <c r="V10" s="108">
        <f>Data!U11</f>
        <v>0</v>
      </c>
      <c r="W10" s="109">
        <f>Data!V11</f>
        <v>0</v>
      </c>
    </row>
    <row r="11" spans="1:24" s="17" customFormat="1" ht="21.75" customHeight="1" thickTop="1" thickBot="1" x14ac:dyDescent="0.4">
      <c r="B11" s="37" t="s">
        <v>135</v>
      </c>
      <c r="C11" s="37" t="s">
        <v>85</v>
      </c>
      <c r="D11" s="92">
        <v>2</v>
      </c>
      <c r="E11" s="37" t="s">
        <v>86</v>
      </c>
      <c r="F11" s="105">
        <f>Data!G12</f>
        <v>0</v>
      </c>
      <c r="G11" s="114">
        <f>Data!H12</f>
        <v>0</v>
      </c>
      <c r="H11" s="102">
        <f>Data!M12</f>
        <v>0</v>
      </c>
      <c r="I11" s="103">
        <f>Data!J12</f>
        <v>0</v>
      </c>
      <c r="J11" s="47" t="e">
        <f t="shared" si="0"/>
        <v>#DIV/0!</v>
      </c>
      <c r="K11" s="45">
        <f>Data!K12</f>
        <v>0</v>
      </c>
      <c r="L11" s="47" t="e">
        <f t="shared" si="1"/>
        <v>#DIV/0!</v>
      </c>
      <c r="M11" s="45">
        <f>Data!L12</f>
        <v>0</v>
      </c>
      <c r="N11" s="47" t="e">
        <f t="shared" si="2"/>
        <v>#DIV/0!</v>
      </c>
      <c r="O11" s="46">
        <f>Data!S12</f>
        <v>0</v>
      </c>
      <c r="P11" s="45">
        <f>Data!P12</f>
        <v>0</v>
      </c>
      <c r="Q11" s="47" t="e">
        <f t="shared" si="3"/>
        <v>#DIV/0!</v>
      </c>
      <c r="R11" s="175">
        <f>Data!Q12</f>
        <v>0</v>
      </c>
      <c r="S11" s="47" t="e">
        <f t="shared" si="4"/>
        <v>#DIV/0!</v>
      </c>
      <c r="T11" s="45">
        <f>Data!R12</f>
        <v>0</v>
      </c>
      <c r="U11" s="47" t="e">
        <f t="shared" si="5"/>
        <v>#DIV/0!</v>
      </c>
      <c r="V11" s="110">
        <f>Data!U12</f>
        <v>0</v>
      </c>
      <c r="W11" s="111">
        <f>Data!V12</f>
        <v>0</v>
      </c>
    </row>
    <row r="12" spans="1:24" s="17" customFormat="1" ht="21.75" customHeight="1" thickTop="1" thickBot="1" x14ac:dyDescent="0.4">
      <c r="B12" s="40" t="s">
        <v>142</v>
      </c>
      <c r="C12" s="40" t="s">
        <v>85</v>
      </c>
      <c r="D12" s="95">
        <v>2</v>
      </c>
      <c r="E12" s="40" t="s">
        <v>86</v>
      </c>
      <c r="F12" s="100">
        <f>Data!G13</f>
        <v>0</v>
      </c>
      <c r="G12" s="113">
        <f>Data!H13</f>
        <v>0</v>
      </c>
      <c r="H12" s="104">
        <f>Data!M13</f>
        <v>0</v>
      </c>
      <c r="I12" s="101">
        <f>Data!J13</f>
        <v>0</v>
      </c>
      <c r="J12" s="48" t="e">
        <f t="shared" si="0"/>
        <v>#DIV/0!</v>
      </c>
      <c r="K12" s="49">
        <f>Data!K13</f>
        <v>0</v>
      </c>
      <c r="L12" s="48" t="e">
        <f t="shared" si="1"/>
        <v>#DIV/0!</v>
      </c>
      <c r="M12" s="49">
        <f>Data!L13</f>
        <v>0</v>
      </c>
      <c r="N12" s="48" t="e">
        <f t="shared" si="2"/>
        <v>#DIV/0!</v>
      </c>
      <c r="O12" s="50">
        <f>Data!S13</f>
        <v>0</v>
      </c>
      <c r="P12" s="49">
        <f>Data!P13</f>
        <v>0</v>
      </c>
      <c r="Q12" s="48" t="e">
        <f t="shared" si="3"/>
        <v>#DIV/0!</v>
      </c>
      <c r="R12" s="174">
        <f>Data!Q13</f>
        <v>0</v>
      </c>
      <c r="S12" s="160" t="e">
        <f t="shared" si="4"/>
        <v>#DIV/0!</v>
      </c>
      <c r="T12" s="49">
        <f>Data!R13</f>
        <v>0</v>
      </c>
      <c r="U12" s="48" t="e">
        <f t="shared" si="5"/>
        <v>#DIV/0!</v>
      </c>
      <c r="V12" s="108">
        <f>Data!U13</f>
        <v>0</v>
      </c>
      <c r="W12" s="109">
        <f>Data!V13</f>
        <v>0</v>
      </c>
    </row>
    <row r="13" spans="1:24" s="17" customFormat="1" ht="21.75" customHeight="1" thickTop="1" thickBot="1" x14ac:dyDescent="0.4">
      <c r="B13" s="39" t="s">
        <v>148</v>
      </c>
      <c r="C13" s="39" t="s">
        <v>85</v>
      </c>
      <c r="D13" s="94">
        <v>2</v>
      </c>
      <c r="E13" s="39" t="s">
        <v>86</v>
      </c>
      <c r="F13" s="105">
        <f>Data!G14</f>
        <v>0</v>
      </c>
      <c r="G13" s="114">
        <f>Data!H14</f>
        <v>0</v>
      </c>
      <c r="H13" s="102">
        <f>Data!M14</f>
        <v>0</v>
      </c>
      <c r="I13" s="103">
        <f>Data!J14</f>
        <v>0</v>
      </c>
      <c r="J13" s="47" t="e">
        <f t="shared" si="0"/>
        <v>#DIV/0!</v>
      </c>
      <c r="K13" s="45">
        <f>Data!K14</f>
        <v>0</v>
      </c>
      <c r="L13" s="47" t="e">
        <f t="shared" si="1"/>
        <v>#DIV/0!</v>
      </c>
      <c r="M13" s="45">
        <f>Data!L14</f>
        <v>0</v>
      </c>
      <c r="N13" s="47" t="e">
        <f t="shared" si="2"/>
        <v>#DIV/0!</v>
      </c>
      <c r="O13" s="46">
        <f>Data!S14</f>
        <v>0</v>
      </c>
      <c r="P13" s="45">
        <f>Data!P14</f>
        <v>0</v>
      </c>
      <c r="Q13" s="47" t="e">
        <f t="shared" si="3"/>
        <v>#DIV/0!</v>
      </c>
      <c r="R13" s="175">
        <f>Data!Q14</f>
        <v>0</v>
      </c>
      <c r="S13" s="47" t="e">
        <f t="shared" si="4"/>
        <v>#DIV/0!</v>
      </c>
      <c r="T13" s="45">
        <f>Data!R14</f>
        <v>0</v>
      </c>
      <c r="U13" s="47" t="e">
        <f t="shared" si="5"/>
        <v>#DIV/0!</v>
      </c>
      <c r="V13" s="110">
        <f>Data!U14</f>
        <v>0</v>
      </c>
      <c r="W13" s="111">
        <f>Data!V14</f>
        <v>0</v>
      </c>
    </row>
    <row r="14" spans="1:24" s="17" customFormat="1" ht="21.75" customHeight="1" thickTop="1" thickBot="1" x14ac:dyDescent="0.4">
      <c r="B14" s="36" t="s">
        <v>149</v>
      </c>
      <c r="C14" s="36" t="s">
        <v>85</v>
      </c>
      <c r="D14" s="91">
        <v>2</v>
      </c>
      <c r="E14" s="36" t="s">
        <v>86</v>
      </c>
      <c r="F14" s="100">
        <f>Data!G15</f>
        <v>0</v>
      </c>
      <c r="G14" s="113">
        <f>Data!H15</f>
        <v>0</v>
      </c>
      <c r="H14" s="104">
        <f>Data!M15</f>
        <v>0</v>
      </c>
      <c r="I14" s="101">
        <f>Data!J15</f>
        <v>0</v>
      </c>
      <c r="J14" s="48" t="e">
        <f t="shared" si="0"/>
        <v>#DIV/0!</v>
      </c>
      <c r="K14" s="49">
        <f>Data!K15</f>
        <v>0</v>
      </c>
      <c r="L14" s="48" t="e">
        <f t="shared" si="1"/>
        <v>#DIV/0!</v>
      </c>
      <c r="M14" s="49">
        <f>Data!L15</f>
        <v>0</v>
      </c>
      <c r="N14" s="48" t="e">
        <f t="shared" si="2"/>
        <v>#DIV/0!</v>
      </c>
      <c r="O14" s="50">
        <f>Data!S15</f>
        <v>0</v>
      </c>
      <c r="P14" s="49">
        <f>Data!P15</f>
        <v>0</v>
      </c>
      <c r="Q14" s="48" t="e">
        <f t="shared" si="3"/>
        <v>#DIV/0!</v>
      </c>
      <c r="R14" s="174">
        <f>Data!Q15</f>
        <v>0</v>
      </c>
      <c r="S14" s="48" t="e">
        <f t="shared" si="4"/>
        <v>#DIV/0!</v>
      </c>
      <c r="T14" s="49">
        <f>Data!R15</f>
        <v>0</v>
      </c>
      <c r="U14" s="48" t="e">
        <f t="shared" si="5"/>
        <v>#DIV/0!</v>
      </c>
      <c r="V14" s="108">
        <f>Data!U15</f>
        <v>0</v>
      </c>
      <c r="W14" s="109">
        <f>Data!V15</f>
        <v>0</v>
      </c>
    </row>
    <row r="15" spans="1:24" s="17" customFormat="1" ht="21.75" customHeight="1" thickTop="1" thickBot="1" x14ac:dyDescent="0.4">
      <c r="B15" s="39" t="s">
        <v>131</v>
      </c>
      <c r="C15" s="39" t="s">
        <v>85</v>
      </c>
      <c r="D15" s="94">
        <v>2</v>
      </c>
      <c r="E15" s="94" t="s">
        <v>86</v>
      </c>
      <c r="F15" s="105">
        <f>Data!G16</f>
        <v>0</v>
      </c>
      <c r="G15" s="114">
        <f>Data!H16</f>
        <v>0</v>
      </c>
      <c r="H15" s="102">
        <f>Data!M16</f>
        <v>0</v>
      </c>
      <c r="I15" s="103">
        <f>Data!J16</f>
        <v>0</v>
      </c>
      <c r="J15" s="106" t="e">
        <f t="shared" si="0"/>
        <v>#DIV/0!</v>
      </c>
      <c r="K15" s="45">
        <f>Data!K16</f>
        <v>0</v>
      </c>
      <c r="L15" s="106" t="e">
        <f t="shared" si="1"/>
        <v>#DIV/0!</v>
      </c>
      <c r="M15" s="45">
        <f>Data!L16</f>
        <v>0</v>
      </c>
      <c r="N15" s="47" t="e">
        <f t="shared" si="2"/>
        <v>#DIV/0!</v>
      </c>
      <c r="O15" s="105">
        <f>Data!S16</f>
        <v>0</v>
      </c>
      <c r="P15" s="45">
        <f>Data!P16</f>
        <v>0</v>
      </c>
      <c r="Q15" s="106" t="e">
        <f t="shared" si="3"/>
        <v>#DIV/0!</v>
      </c>
      <c r="R15" s="175">
        <f>Data!Q16</f>
        <v>0</v>
      </c>
      <c r="S15" s="106" t="e">
        <f t="shared" si="4"/>
        <v>#DIV/0!</v>
      </c>
      <c r="T15" s="45">
        <f>Data!R16</f>
        <v>0</v>
      </c>
      <c r="U15" s="47" t="e">
        <f t="shared" si="5"/>
        <v>#DIV/0!</v>
      </c>
      <c r="V15" s="110">
        <f>Data!U16</f>
        <v>0</v>
      </c>
      <c r="W15" s="111">
        <f>Data!V16</f>
        <v>0</v>
      </c>
    </row>
    <row r="16" spans="1:24" s="17" customFormat="1" ht="21.75" customHeight="1" thickTop="1" thickBot="1" x14ac:dyDescent="0.4">
      <c r="B16" s="36" t="s">
        <v>150</v>
      </c>
      <c r="C16" s="36" t="s">
        <v>85</v>
      </c>
      <c r="D16" s="91">
        <v>2</v>
      </c>
      <c r="E16" s="36" t="s">
        <v>87</v>
      </c>
      <c r="F16" s="100">
        <f>Data!G17</f>
        <v>0</v>
      </c>
      <c r="G16" s="113">
        <f>Data!H17</f>
        <v>0</v>
      </c>
      <c r="H16" s="104">
        <f>Data!M17</f>
        <v>0</v>
      </c>
      <c r="I16" s="101">
        <f>Data!J17</f>
        <v>0</v>
      </c>
      <c r="J16" s="107" t="e">
        <f t="shared" si="0"/>
        <v>#DIV/0!</v>
      </c>
      <c r="K16" s="49">
        <f>Data!K17</f>
        <v>0</v>
      </c>
      <c r="L16" s="107" t="e">
        <f t="shared" si="1"/>
        <v>#DIV/0!</v>
      </c>
      <c r="M16" s="49">
        <f>Data!L17</f>
        <v>0</v>
      </c>
      <c r="N16" s="48" t="e">
        <f t="shared" si="2"/>
        <v>#DIV/0!</v>
      </c>
      <c r="O16" s="100">
        <f>Data!S17</f>
        <v>0</v>
      </c>
      <c r="P16" s="49">
        <f>Data!P17</f>
        <v>0</v>
      </c>
      <c r="Q16" s="107" t="e">
        <f t="shared" si="3"/>
        <v>#DIV/0!</v>
      </c>
      <c r="R16" s="174">
        <f>Data!Q17</f>
        <v>0</v>
      </c>
      <c r="S16" s="107" t="e">
        <f t="shared" si="4"/>
        <v>#DIV/0!</v>
      </c>
      <c r="T16" s="49">
        <f>Data!R17</f>
        <v>0</v>
      </c>
      <c r="U16" s="48" t="e">
        <f t="shared" si="5"/>
        <v>#DIV/0!</v>
      </c>
      <c r="V16" s="108">
        <f>Data!U17</f>
        <v>0</v>
      </c>
      <c r="W16" s="109">
        <f>Data!V17</f>
        <v>0</v>
      </c>
    </row>
    <row r="17" spans="2:23" s="17" customFormat="1" ht="21.75" customHeight="1" thickTop="1" thickBot="1" x14ac:dyDescent="0.4">
      <c r="B17" s="37" t="s">
        <v>145</v>
      </c>
      <c r="C17" s="37" t="s">
        <v>85</v>
      </c>
      <c r="D17" s="92">
        <v>2</v>
      </c>
      <c r="E17" s="37" t="s">
        <v>87</v>
      </c>
      <c r="F17" s="105">
        <f>Data!G18</f>
        <v>0</v>
      </c>
      <c r="G17" s="114">
        <f>Data!H18</f>
        <v>0</v>
      </c>
      <c r="H17" s="102">
        <f>Data!M18</f>
        <v>0</v>
      </c>
      <c r="I17" s="103">
        <f>Data!J18</f>
        <v>0</v>
      </c>
      <c r="J17" s="106" t="e">
        <f t="shared" si="0"/>
        <v>#DIV/0!</v>
      </c>
      <c r="K17" s="45">
        <f>Data!K18</f>
        <v>0</v>
      </c>
      <c r="L17" s="106" t="e">
        <f t="shared" si="1"/>
        <v>#DIV/0!</v>
      </c>
      <c r="M17" s="45">
        <f>Data!L18</f>
        <v>0</v>
      </c>
      <c r="N17" s="47" t="e">
        <f t="shared" si="2"/>
        <v>#DIV/0!</v>
      </c>
      <c r="O17" s="105">
        <f>Data!S18</f>
        <v>0</v>
      </c>
      <c r="P17" s="45">
        <f>Data!P18</f>
        <v>0</v>
      </c>
      <c r="Q17" s="106" t="e">
        <f t="shared" si="3"/>
        <v>#DIV/0!</v>
      </c>
      <c r="R17" s="175">
        <f>Data!Q18</f>
        <v>0</v>
      </c>
      <c r="S17" s="106" t="e">
        <f t="shared" si="4"/>
        <v>#DIV/0!</v>
      </c>
      <c r="T17" s="45">
        <f>Data!R18</f>
        <v>0</v>
      </c>
      <c r="U17" s="47" t="e">
        <f t="shared" si="5"/>
        <v>#DIV/0!</v>
      </c>
      <c r="V17" s="110">
        <f>Data!U18</f>
        <v>0</v>
      </c>
      <c r="W17" s="111">
        <f>Data!V18</f>
        <v>0</v>
      </c>
    </row>
    <row r="18" spans="2:23" s="17" customFormat="1" ht="21.75" customHeight="1" thickTop="1" thickBot="1" x14ac:dyDescent="0.4">
      <c r="B18" s="36" t="s">
        <v>141</v>
      </c>
      <c r="C18" s="36" t="s">
        <v>85</v>
      </c>
      <c r="D18" s="91">
        <v>2</v>
      </c>
      <c r="E18" s="36" t="s">
        <v>87</v>
      </c>
      <c r="F18" s="100">
        <f>Data!G19</f>
        <v>0</v>
      </c>
      <c r="G18" s="113">
        <f>Data!H19</f>
        <v>0</v>
      </c>
      <c r="H18" s="104">
        <f>Data!M19</f>
        <v>0</v>
      </c>
      <c r="I18" s="101">
        <f>Data!J19</f>
        <v>0</v>
      </c>
      <c r="J18" s="107" t="e">
        <f t="shared" si="0"/>
        <v>#DIV/0!</v>
      </c>
      <c r="K18" s="49">
        <f>Data!K19</f>
        <v>0</v>
      </c>
      <c r="L18" s="107" t="e">
        <f t="shared" si="1"/>
        <v>#DIV/0!</v>
      </c>
      <c r="M18" s="49">
        <f>Data!L19</f>
        <v>0</v>
      </c>
      <c r="N18" s="48" t="e">
        <f t="shared" si="2"/>
        <v>#DIV/0!</v>
      </c>
      <c r="O18" s="100">
        <f>Data!S19</f>
        <v>0</v>
      </c>
      <c r="P18" s="49">
        <f>Data!P19</f>
        <v>0</v>
      </c>
      <c r="Q18" s="107" t="e">
        <f t="shared" si="3"/>
        <v>#DIV/0!</v>
      </c>
      <c r="R18" s="174">
        <f>Data!Q19</f>
        <v>0</v>
      </c>
      <c r="S18" s="107" t="e">
        <f t="shared" si="4"/>
        <v>#DIV/0!</v>
      </c>
      <c r="T18" s="49">
        <f>Data!R19</f>
        <v>0</v>
      </c>
      <c r="U18" s="48" t="e">
        <f t="shared" si="5"/>
        <v>#DIV/0!</v>
      </c>
      <c r="V18" s="108">
        <f>Data!U19</f>
        <v>0</v>
      </c>
      <c r="W18" s="109">
        <f>Data!V19</f>
        <v>0</v>
      </c>
    </row>
    <row r="19" spans="2:23" s="17" customFormat="1" ht="21.75" customHeight="1" thickTop="1" thickBot="1" x14ac:dyDescent="0.4">
      <c r="B19" s="37" t="s">
        <v>151</v>
      </c>
      <c r="C19" s="37" t="s">
        <v>85</v>
      </c>
      <c r="D19" s="92">
        <v>2</v>
      </c>
      <c r="E19" s="37" t="s">
        <v>87</v>
      </c>
      <c r="F19" s="105">
        <f>Data!G20</f>
        <v>0</v>
      </c>
      <c r="G19" s="114">
        <f>Data!H20</f>
        <v>0</v>
      </c>
      <c r="H19" s="102">
        <f>Data!M20</f>
        <v>0</v>
      </c>
      <c r="I19" s="103">
        <f>Data!J20</f>
        <v>0</v>
      </c>
      <c r="J19" s="106" t="e">
        <f t="shared" si="0"/>
        <v>#DIV/0!</v>
      </c>
      <c r="K19" s="45">
        <f>Data!K20</f>
        <v>0</v>
      </c>
      <c r="L19" s="106" t="e">
        <f t="shared" si="1"/>
        <v>#DIV/0!</v>
      </c>
      <c r="M19" s="45">
        <f>Data!L20</f>
        <v>0</v>
      </c>
      <c r="N19" s="47" t="e">
        <f t="shared" si="2"/>
        <v>#DIV/0!</v>
      </c>
      <c r="O19" s="105">
        <f>Data!S20</f>
        <v>0</v>
      </c>
      <c r="P19" s="45">
        <f>Data!P20</f>
        <v>0</v>
      </c>
      <c r="Q19" s="106" t="e">
        <f t="shared" si="3"/>
        <v>#DIV/0!</v>
      </c>
      <c r="R19" s="175">
        <f>Data!Q20</f>
        <v>0</v>
      </c>
      <c r="S19" s="106" t="e">
        <f t="shared" si="4"/>
        <v>#DIV/0!</v>
      </c>
      <c r="T19" s="45">
        <f>Data!R20</f>
        <v>0</v>
      </c>
      <c r="U19" s="47" t="e">
        <f t="shared" si="5"/>
        <v>#DIV/0!</v>
      </c>
      <c r="V19" s="110">
        <f>Data!U20</f>
        <v>0</v>
      </c>
      <c r="W19" s="111">
        <f>Data!V20</f>
        <v>0</v>
      </c>
    </row>
    <row r="20" spans="2:23" s="17" customFormat="1" ht="21.75" customHeight="1" thickTop="1" thickBot="1" x14ac:dyDescent="0.4">
      <c r="B20" s="36" t="s">
        <v>137</v>
      </c>
      <c r="C20" s="36" t="s">
        <v>85</v>
      </c>
      <c r="D20" s="91">
        <v>2</v>
      </c>
      <c r="E20" s="36" t="s">
        <v>87</v>
      </c>
      <c r="F20" s="100">
        <f>Data!G21</f>
        <v>0</v>
      </c>
      <c r="G20" s="113">
        <f>Data!H21</f>
        <v>0</v>
      </c>
      <c r="H20" s="104">
        <f>Data!M21</f>
        <v>0</v>
      </c>
      <c r="I20" s="101">
        <f>Data!J21</f>
        <v>0</v>
      </c>
      <c r="J20" s="107" t="e">
        <f t="shared" si="0"/>
        <v>#DIV/0!</v>
      </c>
      <c r="K20" s="49">
        <f>Data!K21</f>
        <v>0</v>
      </c>
      <c r="L20" s="107" t="e">
        <f t="shared" si="1"/>
        <v>#DIV/0!</v>
      </c>
      <c r="M20" s="49">
        <f>Data!L21</f>
        <v>0</v>
      </c>
      <c r="N20" s="48" t="e">
        <f t="shared" si="2"/>
        <v>#DIV/0!</v>
      </c>
      <c r="O20" s="100">
        <f>Data!S21</f>
        <v>0</v>
      </c>
      <c r="P20" s="49">
        <f>Data!P21</f>
        <v>0</v>
      </c>
      <c r="Q20" s="132" t="e">
        <f t="shared" si="3"/>
        <v>#DIV/0!</v>
      </c>
      <c r="R20" s="174">
        <f>Data!Q21</f>
        <v>0</v>
      </c>
      <c r="S20" s="107" t="e">
        <f t="shared" si="4"/>
        <v>#DIV/0!</v>
      </c>
      <c r="T20" s="49">
        <f>Data!R21</f>
        <v>0</v>
      </c>
      <c r="U20" s="48" t="e">
        <f t="shared" si="5"/>
        <v>#DIV/0!</v>
      </c>
      <c r="V20" s="108">
        <f>Data!U21</f>
        <v>0</v>
      </c>
      <c r="W20" s="109">
        <f>Data!V21</f>
        <v>0</v>
      </c>
    </row>
    <row r="21" spans="2:23" s="17" customFormat="1" ht="21.75" customHeight="1" thickTop="1" thickBot="1" x14ac:dyDescent="0.4">
      <c r="B21" s="37" t="s">
        <v>138</v>
      </c>
      <c r="C21" s="37" t="s">
        <v>85</v>
      </c>
      <c r="D21" s="92">
        <v>2</v>
      </c>
      <c r="E21" s="37" t="s">
        <v>87</v>
      </c>
      <c r="F21" s="105">
        <f>Data!G22</f>
        <v>0</v>
      </c>
      <c r="G21" s="114">
        <f>Data!H22</f>
        <v>0</v>
      </c>
      <c r="H21" s="105">
        <f>Data!M22</f>
        <v>0</v>
      </c>
      <c r="I21" s="103">
        <f>Data!J22</f>
        <v>0</v>
      </c>
      <c r="J21" s="106" t="e">
        <f t="shared" si="0"/>
        <v>#DIV/0!</v>
      </c>
      <c r="K21" s="45">
        <f>Data!K22</f>
        <v>0</v>
      </c>
      <c r="L21" s="106" t="e">
        <f t="shared" si="1"/>
        <v>#DIV/0!</v>
      </c>
      <c r="M21" s="45">
        <f>Data!L22</f>
        <v>0</v>
      </c>
      <c r="N21" s="47" t="e">
        <f t="shared" si="2"/>
        <v>#DIV/0!</v>
      </c>
      <c r="O21" s="105">
        <f>Data!S22</f>
        <v>0</v>
      </c>
      <c r="P21" s="45">
        <f>Data!P22</f>
        <v>0</v>
      </c>
      <c r="Q21" s="106" t="e">
        <f t="shared" si="3"/>
        <v>#DIV/0!</v>
      </c>
      <c r="R21" s="176">
        <f>Data!Q22</f>
        <v>0</v>
      </c>
      <c r="S21" s="106" t="e">
        <f t="shared" si="4"/>
        <v>#DIV/0!</v>
      </c>
      <c r="T21" s="45">
        <f>Data!R22</f>
        <v>0</v>
      </c>
      <c r="U21" s="47" t="e">
        <f t="shared" si="5"/>
        <v>#DIV/0!</v>
      </c>
      <c r="V21" s="110">
        <f>Data!U22</f>
        <v>0</v>
      </c>
      <c r="W21" s="111">
        <f>Data!V22</f>
        <v>0</v>
      </c>
    </row>
    <row r="22" spans="2:23" s="17" customFormat="1" ht="21.75" customHeight="1" thickTop="1" thickBot="1" x14ac:dyDescent="0.4">
      <c r="B22" s="38" t="s">
        <v>152</v>
      </c>
      <c r="C22" s="38" t="s">
        <v>85</v>
      </c>
      <c r="D22" s="93">
        <v>2</v>
      </c>
      <c r="E22" s="38" t="s">
        <v>87</v>
      </c>
      <c r="F22" s="100">
        <f>Data!G23</f>
        <v>0</v>
      </c>
      <c r="G22" s="113">
        <f>Data!H23</f>
        <v>0</v>
      </c>
      <c r="H22" s="100">
        <f>Data!M23</f>
        <v>0</v>
      </c>
      <c r="I22" s="101">
        <v>15</v>
      </c>
      <c r="J22" s="107" t="e">
        <f t="shared" si="0"/>
        <v>#DIV/0!</v>
      </c>
      <c r="K22" s="49">
        <v>15</v>
      </c>
      <c r="L22" s="107" t="e">
        <f t="shared" si="1"/>
        <v>#DIV/0!</v>
      </c>
      <c r="M22" s="49">
        <v>70</v>
      </c>
      <c r="N22" s="48" t="e">
        <f t="shared" si="2"/>
        <v>#DIV/0!</v>
      </c>
      <c r="O22" s="100">
        <f>Data!S23</f>
        <v>0</v>
      </c>
      <c r="P22" s="49">
        <f>Data!P23</f>
        <v>0</v>
      </c>
      <c r="Q22" s="107" t="e">
        <f t="shared" si="3"/>
        <v>#DIV/0!</v>
      </c>
      <c r="R22" s="177">
        <f>Data!Q23</f>
        <v>0</v>
      </c>
      <c r="S22" s="107" t="e">
        <f t="shared" si="4"/>
        <v>#DIV/0!</v>
      </c>
      <c r="T22" s="49">
        <f>Data!R23</f>
        <v>0</v>
      </c>
      <c r="U22" s="48" t="e">
        <f t="shared" si="5"/>
        <v>#DIV/0!</v>
      </c>
      <c r="V22" s="108">
        <f>Data!U23</f>
        <v>0</v>
      </c>
      <c r="W22" s="109">
        <f>Data!V23</f>
        <v>0</v>
      </c>
    </row>
    <row r="23" spans="2:23" s="139" customFormat="1" ht="21.75" customHeight="1" thickTop="1" thickBot="1" x14ac:dyDescent="0.4">
      <c r="B23" s="41" t="s">
        <v>153</v>
      </c>
      <c r="C23" s="41" t="s">
        <v>85</v>
      </c>
      <c r="D23" s="96">
        <v>2</v>
      </c>
      <c r="E23" s="41" t="s">
        <v>87</v>
      </c>
      <c r="F23" s="105">
        <f>Data!G24</f>
        <v>0</v>
      </c>
      <c r="G23" s="114">
        <f>Data!H24</f>
        <v>0</v>
      </c>
      <c r="H23" s="105">
        <f>Data!M24</f>
        <v>0</v>
      </c>
      <c r="I23" s="103">
        <f>Data!J24</f>
        <v>0</v>
      </c>
      <c r="J23" s="106" t="e">
        <f t="shared" si="0"/>
        <v>#DIV/0!</v>
      </c>
      <c r="K23" s="45">
        <f>Data!K24</f>
        <v>0</v>
      </c>
      <c r="L23" s="106" t="e">
        <f t="shared" si="1"/>
        <v>#DIV/0!</v>
      </c>
      <c r="M23" s="45">
        <f>Data!L24</f>
        <v>0</v>
      </c>
      <c r="N23" s="47" t="e">
        <f t="shared" si="2"/>
        <v>#DIV/0!</v>
      </c>
      <c r="O23" s="105">
        <f>Data!S24</f>
        <v>0</v>
      </c>
      <c r="P23" s="45">
        <f>Data!P24</f>
        <v>0</v>
      </c>
      <c r="Q23" s="106" t="e">
        <f t="shared" si="3"/>
        <v>#DIV/0!</v>
      </c>
      <c r="R23" s="178">
        <f>Data!Q24</f>
        <v>0</v>
      </c>
      <c r="S23" s="106" t="e">
        <f t="shared" si="4"/>
        <v>#DIV/0!</v>
      </c>
      <c r="T23" s="45">
        <f>Data!R24</f>
        <v>0</v>
      </c>
      <c r="U23" s="47" t="e">
        <f t="shared" si="5"/>
        <v>#DIV/0!</v>
      </c>
      <c r="V23" s="110">
        <f>Data!U24</f>
        <v>0</v>
      </c>
      <c r="W23" s="111">
        <f>Data!V24</f>
        <v>0</v>
      </c>
    </row>
    <row r="24" spans="2:23" ht="15.65" thickTop="1" thickBot="1" x14ac:dyDescent="0.4">
      <c r="B24" s="26"/>
      <c r="C24" s="26"/>
      <c r="D24" s="26"/>
      <c r="E24" s="26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spans="2:23" ht="15" customHeight="1" x14ac:dyDescent="0.35">
      <c r="B25" s="319" t="s">
        <v>186</v>
      </c>
      <c r="C25" s="320" t="s">
        <v>187</v>
      </c>
      <c r="D25" s="321"/>
      <c r="E25" s="322"/>
      <c r="F25" s="345" t="s">
        <v>178</v>
      </c>
      <c r="G25" s="317"/>
      <c r="H25" s="133"/>
      <c r="I25" s="332" t="s">
        <v>184</v>
      </c>
      <c r="J25" s="346"/>
      <c r="K25" s="336" t="s">
        <v>184</v>
      </c>
      <c r="L25" s="349"/>
      <c r="M25" s="358" t="s">
        <v>184</v>
      </c>
      <c r="N25" s="359"/>
      <c r="O25" s="133"/>
      <c r="P25" s="332" t="s">
        <v>184</v>
      </c>
      <c r="Q25" s="346"/>
      <c r="R25" s="336" t="s">
        <v>184</v>
      </c>
      <c r="S25" s="349"/>
      <c r="T25" s="300" t="s">
        <v>184</v>
      </c>
      <c r="U25" s="353"/>
      <c r="V25" s="316" t="s">
        <v>181</v>
      </c>
      <c r="W25" s="317"/>
    </row>
    <row r="26" spans="2:23" ht="14.5" x14ac:dyDescent="0.35">
      <c r="B26" s="319"/>
      <c r="C26" s="323"/>
      <c r="D26" s="324"/>
      <c r="E26" s="325"/>
      <c r="F26" s="356" t="s">
        <v>179</v>
      </c>
      <c r="G26" s="315"/>
      <c r="H26" s="134"/>
      <c r="I26" s="347"/>
      <c r="J26" s="348"/>
      <c r="K26" s="350"/>
      <c r="L26" s="351"/>
      <c r="M26" s="360"/>
      <c r="N26" s="361"/>
      <c r="O26" s="134"/>
      <c r="P26" s="347"/>
      <c r="Q26" s="348"/>
      <c r="R26" s="350"/>
      <c r="S26" s="351"/>
      <c r="T26" s="354"/>
      <c r="U26" s="355"/>
      <c r="V26" s="318" t="s">
        <v>182</v>
      </c>
      <c r="W26" s="315"/>
    </row>
    <row r="27" spans="2:23" thickBot="1" x14ac:dyDescent="0.4">
      <c r="B27" s="319"/>
      <c r="C27" s="326"/>
      <c r="D27" s="327"/>
      <c r="E27" s="328"/>
      <c r="F27" s="357" t="s">
        <v>180</v>
      </c>
      <c r="G27" s="330"/>
      <c r="H27" s="135"/>
      <c r="I27" s="298" t="s">
        <v>185</v>
      </c>
      <c r="J27" s="352"/>
      <c r="K27" s="298" t="s">
        <v>185</v>
      </c>
      <c r="L27" s="352"/>
      <c r="M27" s="298" t="s">
        <v>185</v>
      </c>
      <c r="N27" s="352"/>
      <c r="O27" s="135"/>
      <c r="P27" s="298" t="s">
        <v>185</v>
      </c>
      <c r="Q27" s="352"/>
      <c r="R27" s="298" t="s">
        <v>185</v>
      </c>
      <c r="S27" s="352"/>
      <c r="T27" s="298" t="s">
        <v>185</v>
      </c>
      <c r="U27" s="352"/>
      <c r="V27" s="331" t="s">
        <v>183</v>
      </c>
      <c r="W27" s="330"/>
    </row>
    <row r="28" spans="2:23" ht="14.5" x14ac:dyDescent="0.35">
      <c r="B28" s="27"/>
      <c r="C28" s="27"/>
      <c r="D28" s="27"/>
      <c r="E28" s="27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9"/>
    </row>
    <row r="29" spans="2:23" ht="14.5" x14ac:dyDescent="0.35">
      <c r="B29" s="25"/>
      <c r="C29" s="25"/>
      <c r="D29" s="25"/>
      <c r="E29" s="25"/>
      <c r="F29" s="30">
        <v>10</v>
      </c>
      <c r="G29" s="30">
        <v>10</v>
      </c>
      <c r="H29" s="30">
        <v>10</v>
      </c>
      <c r="I29" s="30">
        <v>10</v>
      </c>
      <c r="J29" s="30">
        <v>10</v>
      </c>
      <c r="K29" s="30">
        <v>10</v>
      </c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25"/>
    </row>
    <row r="30" spans="2:23" ht="14.5" x14ac:dyDescent="0.35">
      <c r="B30" s="26" t="s">
        <v>80</v>
      </c>
      <c r="C30" s="26"/>
      <c r="D30" s="26"/>
      <c r="E30" s="26"/>
      <c r="F30" s="31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2:23" ht="14.5" x14ac:dyDescent="0.35">
      <c r="B31" s="32" t="s">
        <v>81</v>
      </c>
      <c r="C31" s="32"/>
      <c r="D31" s="32"/>
      <c r="E31" s="32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</row>
    <row r="32" spans="2:23" ht="14.5" x14ac:dyDescent="0.35">
      <c r="B32" s="33"/>
      <c r="C32" s="33"/>
      <c r="D32" s="33"/>
      <c r="E32" s="33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</row>
    <row r="33" ht="14.5" x14ac:dyDescent="0.35"/>
    <row r="34" ht="15" hidden="1" customHeight="1" x14ac:dyDescent="0.35"/>
    <row r="35" ht="15" hidden="1" customHeight="1" x14ac:dyDescent="0.35"/>
    <row r="36" ht="15" hidden="1" customHeight="1" x14ac:dyDescent="0.35"/>
    <row r="37" ht="15" hidden="1" customHeight="1" x14ac:dyDescent="0.35"/>
    <row r="38" ht="15" hidden="1" customHeight="1" x14ac:dyDescent="0.35"/>
    <row r="39" ht="15" hidden="1" customHeight="1" x14ac:dyDescent="0.35"/>
    <row r="40" ht="15" hidden="1" customHeight="1" x14ac:dyDescent="0.35"/>
    <row r="41" ht="15" hidden="1" customHeight="1" x14ac:dyDescent="0.35"/>
    <row r="42" ht="15" hidden="1" customHeight="1" x14ac:dyDescent="0.35"/>
    <row r="43" ht="15" hidden="1" customHeight="1" x14ac:dyDescent="0.35"/>
    <row r="44" ht="15" hidden="1" customHeight="1" x14ac:dyDescent="0.35"/>
    <row r="45" ht="15" hidden="1" customHeight="1" x14ac:dyDescent="0.35"/>
    <row r="46" ht="15" hidden="1" customHeight="1" x14ac:dyDescent="0.35"/>
    <row r="47" ht="15" hidden="1" customHeight="1" x14ac:dyDescent="0.35"/>
    <row r="48" ht="15" hidden="1" customHeight="1" x14ac:dyDescent="0.35"/>
    <row r="49" ht="15" hidden="1" customHeight="1" x14ac:dyDescent="0.35"/>
    <row r="50" ht="15" hidden="1" customHeight="1" x14ac:dyDescent="0.35"/>
    <row r="51" ht="15" hidden="1" customHeight="1" x14ac:dyDescent="0.35"/>
    <row r="52" ht="15" hidden="1" customHeight="1" x14ac:dyDescent="0.35"/>
    <row r="53" ht="15" hidden="1" customHeight="1" x14ac:dyDescent="0.35"/>
    <row r="54" ht="15" hidden="1" customHeight="1" x14ac:dyDescent="0.35"/>
    <row r="55" ht="15" hidden="1" customHeight="1" x14ac:dyDescent="0.35"/>
    <row r="56" ht="15" hidden="1" customHeight="1" x14ac:dyDescent="0.35"/>
    <row r="57" ht="15" hidden="1" customHeight="1" x14ac:dyDescent="0.35"/>
    <row r="58" ht="15" customHeight="1" x14ac:dyDescent="0.35"/>
  </sheetData>
  <mergeCells count="30">
    <mergeCell ref="V1:W1"/>
    <mergeCell ref="B4:B5"/>
    <mergeCell ref="C4:C5"/>
    <mergeCell ref="D4:D5"/>
    <mergeCell ref="E4:E5"/>
    <mergeCell ref="F4:G4"/>
    <mergeCell ref="H4:U4"/>
    <mergeCell ref="V4:W4"/>
    <mergeCell ref="H5:N5"/>
    <mergeCell ref="O5:U5"/>
    <mergeCell ref="M27:N27"/>
    <mergeCell ref="P27:Q27"/>
    <mergeCell ref="R27:S27"/>
    <mergeCell ref="T27:U27"/>
    <mergeCell ref="V27:W27"/>
    <mergeCell ref="B25:B27"/>
    <mergeCell ref="C25:E27"/>
    <mergeCell ref="F25:G25"/>
    <mergeCell ref="I25:J26"/>
    <mergeCell ref="K25:L26"/>
    <mergeCell ref="F27:G27"/>
    <mergeCell ref="I27:J27"/>
    <mergeCell ref="K27:L27"/>
    <mergeCell ref="P25:Q26"/>
    <mergeCell ref="R25:S26"/>
    <mergeCell ref="T25:U26"/>
    <mergeCell ref="V25:W25"/>
    <mergeCell ref="F26:G26"/>
    <mergeCell ref="V26:W26"/>
    <mergeCell ref="M25:N26"/>
  </mergeCells>
  <conditionalFormatting sqref="F6:G23">
    <cfRule type="containsText" dxfId="102" priority="7" operator="containsText" text="N/A">
      <formula>NOT(ISERROR(SEARCH("N/A",F6)))</formula>
    </cfRule>
    <cfRule type="cellIs" dxfId="101" priority="20" operator="lessThan">
      <formula>13</formula>
    </cfRule>
    <cfRule type="cellIs" dxfId="100" priority="21" operator="between">
      <formula>13</formula>
      <formula>18</formula>
    </cfRule>
    <cfRule type="cellIs" dxfId="99" priority="22" operator="greaterThan">
      <formula>18</formula>
    </cfRule>
    <cfRule type="cellIs" dxfId="98" priority="23" operator="greaterThan">
      <formula>18</formula>
    </cfRule>
  </conditionalFormatting>
  <conditionalFormatting sqref="J6:J23">
    <cfRule type="cellIs" dxfId="97" priority="19" operator="greaterThan">
      <formula>0.5</formula>
    </cfRule>
  </conditionalFormatting>
  <conditionalFormatting sqref="L6 L8:L23">
    <cfRule type="cellIs" dxfId="96" priority="18" operator="greaterThan">
      <formula>0.499</formula>
    </cfRule>
  </conditionalFormatting>
  <conditionalFormatting sqref="N6:N23">
    <cfRule type="cellIs" dxfId="95" priority="17" operator="greaterThan">
      <formula>0.5</formula>
    </cfRule>
  </conditionalFormatting>
  <conditionalFormatting sqref="Q15:Q23">
    <cfRule type="cellIs" dxfId="94" priority="16" operator="greaterThan">
      <formula>0.5</formula>
    </cfRule>
  </conditionalFormatting>
  <conditionalFormatting sqref="S15:S23">
    <cfRule type="cellIs" dxfId="93" priority="15" operator="greaterThan">
      <formula>0.5</formula>
    </cfRule>
  </conditionalFormatting>
  <conditionalFormatting sqref="U15:U23">
    <cfRule type="cellIs" dxfId="92" priority="14" operator="greaterThan">
      <formula>0.5</formula>
    </cfRule>
  </conditionalFormatting>
  <conditionalFormatting sqref="V15:W23">
    <cfRule type="cellIs" dxfId="91" priority="11" operator="lessThan">
      <formula>0.1</formula>
    </cfRule>
    <cfRule type="cellIs" dxfId="90" priority="12" operator="between">
      <formula>0.1</formula>
      <formula>0.19</formula>
    </cfRule>
    <cfRule type="cellIs" dxfId="89" priority="13" operator="greaterThan">
      <formula>0.2</formula>
    </cfRule>
  </conditionalFormatting>
  <conditionalFormatting sqref="V6:W14">
    <cfRule type="cellIs" dxfId="88" priority="8" operator="lessThan">
      <formula>0.1</formula>
    </cfRule>
    <cfRule type="cellIs" dxfId="87" priority="9" operator="between">
      <formula>0.1</formula>
      <formula>0.19</formula>
    </cfRule>
    <cfRule type="cellIs" dxfId="86" priority="10" operator="greaterThan">
      <formula>0.2</formula>
    </cfRule>
  </conditionalFormatting>
  <conditionalFormatting sqref="I6:I23">
    <cfRule type="expression" dxfId="85" priority="6">
      <formula>($I6/$H6*100)&gt;50</formula>
    </cfRule>
  </conditionalFormatting>
  <conditionalFormatting sqref="P6:P23">
    <cfRule type="expression" dxfId="84" priority="5">
      <formula>($P6/$O6*100)&gt;49.9</formula>
    </cfRule>
  </conditionalFormatting>
  <conditionalFormatting sqref="K6:K23">
    <cfRule type="expression" dxfId="83" priority="4">
      <formula>($K6/$H6*100)&gt;49.5</formula>
    </cfRule>
  </conditionalFormatting>
  <conditionalFormatting sqref="M6:M23">
    <cfRule type="expression" dxfId="82" priority="3">
      <formula>($M6/$H6*100)&gt;49.9</formula>
    </cfRule>
  </conditionalFormatting>
  <conditionalFormatting sqref="R6:R23">
    <cfRule type="expression" dxfId="81" priority="2">
      <formula>($R6/$O6*100)&gt;49.9</formula>
    </cfRule>
  </conditionalFormatting>
  <conditionalFormatting sqref="T6:T23">
    <cfRule type="expression" dxfId="80" priority="1">
      <formula>($T6/$O6*100)&gt;49.9</formula>
    </cfRule>
  </conditionalFormatting>
  <hyperlinks>
    <hyperlink ref="V1:W1" location="'Front Page'!A1" display="Return to Contents"/>
    <hyperlink ref="C25:E27" location="Sheet1!A1" display="For more information on rag ratings please click her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2"/>
  <sheetViews>
    <sheetView showGridLines="0" topLeftCell="A31" workbookViewId="0">
      <selection sqref="A1:X1"/>
    </sheetView>
  </sheetViews>
  <sheetFormatPr defaultColWidth="0" defaultRowHeight="15" customHeight="1" zeroHeight="1" x14ac:dyDescent="0.35"/>
  <cols>
    <col min="1" max="29" width="9.1796875" style="51" customWidth="1"/>
    <col min="30" max="16384" width="9.1796875" style="51" hidden="1"/>
  </cols>
  <sheetData>
    <row r="1" spans="1:29" s="19" customFormat="1" ht="35.25" customHeight="1" x14ac:dyDescent="0.35">
      <c r="A1" s="362" t="s">
        <v>197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Z1" s="297" t="s">
        <v>196</v>
      </c>
      <c r="AA1" s="297"/>
    </row>
    <row r="2" spans="1:29" s="136" customFormat="1" ht="30" customHeight="1" x14ac:dyDescent="0.35">
      <c r="A2" s="363" t="s">
        <v>212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</row>
    <row r="3" spans="1:29" s="137" customFormat="1" ht="25.5" customHeight="1" x14ac:dyDescent="0.35">
      <c r="B3" s="138" t="s">
        <v>202</v>
      </c>
    </row>
    <row r="4" spans="1:29" s="22" customFormat="1" ht="14.5" x14ac:dyDescent="0.35"/>
    <row r="5" spans="1:29" s="22" customFormat="1" ht="14.5" x14ac:dyDescent="0.35"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</row>
    <row r="6" spans="1:29" s="22" customFormat="1" ht="14.5" x14ac:dyDescent="0.35"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</row>
    <row r="7" spans="1:29" s="22" customFormat="1" ht="14.5" x14ac:dyDescent="0.35"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</row>
    <row r="8" spans="1:29" s="22" customFormat="1" ht="14.5" x14ac:dyDescent="0.35"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</row>
    <row r="9" spans="1:29" s="22" customFormat="1" ht="14.5" x14ac:dyDescent="0.35"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</row>
    <row r="10" spans="1:29" s="22" customFormat="1" ht="14.5" x14ac:dyDescent="0.35"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</row>
    <row r="11" spans="1:29" s="22" customFormat="1" ht="14.5" x14ac:dyDescent="0.35"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</row>
    <row r="12" spans="1:29" s="22" customFormat="1" ht="14.5" x14ac:dyDescent="0.35"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</row>
    <row r="13" spans="1:29" s="22" customFormat="1" ht="14.5" x14ac:dyDescent="0.35"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</row>
    <row r="14" spans="1:29" s="22" customFormat="1" ht="14.5" x14ac:dyDescent="0.35"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</row>
    <row r="15" spans="1:29" s="22" customFormat="1" ht="14.5" x14ac:dyDescent="0.35"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</row>
    <row r="16" spans="1:29" s="22" customFormat="1" ht="14.5" x14ac:dyDescent="0.35"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</row>
    <row r="17" spans="2:28" s="22" customFormat="1" ht="14.5" x14ac:dyDescent="0.35"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</row>
    <row r="18" spans="2:28" s="22" customFormat="1" ht="14.5" x14ac:dyDescent="0.35"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</row>
    <row r="19" spans="2:28" s="22" customFormat="1" ht="14.5" x14ac:dyDescent="0.35"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</row>
    <row r="20" spans="2:28" s="22" customFormat="1" ht="14.5" x14ac:dyDescent="0.35"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</row>
    <row r="21" spans="2:28" s="22" customFormat="1" ht="14.5" x14ac:dyDescent="0.35"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</row>
    <row r="22" spans="2:28" s="22" customFormat="1" ht="14.5" x14ac:dyDescent="0.35"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</row>
    <row r="23" spans="2:28" s="22" customFormat="1" ht="14.5" x14ac:dyDescent="0.35"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</row>
    <row r="24" spans="2:28" s="22" customFormat="1" ht="14.5" x14ac:dyDescent="0.35"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</row>
    <row r="25" spans="2:28" s="22" customFormat="1" ht="14.5" x14ac:dyDescent="0.35"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</row>
    <row r="26" spans="2:28" s="22" customFormat="1" ht="14.5" x14ac:dyDescent="0.35"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</row>
    <row r="27" spans="2:28" s="22" customFormat="1" ht="14.5" x14ac:dyDescent="0.35"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</row>
    <row r="28" spans="2:28" s="22" customFormat="1" ht="14.5" x14ac:dyDescent="0.35"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</row>
    <row r="29" spans="2:28" s="22" customFormat="1" ht="14.5" x14ac:dyDescent="0.35"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</row>
    <row r="30" spans="2:28" s="22" customFormat="1" ht="14.5" x14ac:dyDescent="0.35"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</row>
    <row r="31" spans="2:28" s="22" customFormat="1" ht="14.5" x14ac:dyDescent="0.35"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</row>
    <row r="32" spans="2:28" s="22" customFormat="1" ht="14.5" x14ac:dyDescent="0.35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</row>
    <row r="33" spans="2:28" s="22" customFormat="1" ht="14.5" x14ac:dyDescent="0.35"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</row>
    <row r="34" spans="2:28" s="22" customFormat="1" ht="14.5" x14ac:dyDescent="0.35"/>
    <row r="35" spans="2:28" s="22" customFormat="1" ht="14.5" x14ac:dyDescent="0.35"/>
    <row r="36" spans="2:28" s="137" customFormat="1" ht="25.5" customHeight="1" x14ac:dyDescent="0.35">
      <c r="B36" s="138" t="s">
        <v>198</v>
      </c>
    </row>
    <row r="37" spans="2:28" s="22" customFormat="1" ht="14.5" x14ac:dyDescent="0.35"/>
    <row r="38" spans="2:28" s="22" customFormat="1" ht="14.5" x14ac:dyDescent="0.35"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</row>
    <row r="39" spans="2:28" s="22" customFormat="1" ht="14.5" x14ac:dyDescent="0.35"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</row>
    <row r="40" spans="2:28" s="22" customFormat="1" ht="14.5" x14ac:dyDescent="0.35"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</row>
    <row r="41" spans="2:28" s="22" customFormat="1" ht="14.5" x14ac:dyDescent="0.35"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</row>
    <row r="42" spans="2:28" s="22" customFormat="1" ht="14.5" x14ac:dyDescent="0.35"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</row>
    <row r="43" spans="2:28" s="22" customFormat="1" ht="14.5" x14ac:dyDescent="0.35"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</row>
    <row r="44" spans="2:28" s="22" customFormat="1" ht="14.5" x14ac:dyDescent="0.35"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</row>
    <row r="45" spans="2:28" s="22" customFormat="1" ht="14.5" x14ac:dyDescent="0.35"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</row>
    <row r="46" spans="2:28" s="22" customFormat="1" ht="14.5" x14ac:dyDescent="0.35"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</row>
    <row r="47" spans="2:28" s="22" customFormat="1" ht="14.5" x14ac:dyDescent="0.35"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</row>
    <row r="48" spans="2:28" s="22" customFormat="1" ht="14.5" x14ac:dyDescent="0.35"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</row>
    <row r="49" spans="2:28" s="22" customFormat="1" ht="14.5" x14ac:dyDescent="0.35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</row>
    <row r="50" spans="2:28" s="22" customFormat="1" ht="14.5" x14ac:dyDescent="0.35"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</row>
    <row r="51" spans="2:28" s="22" customFormat="1" ht="14.5" x14ac:dyDescent="0.35"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</row>
    <row r="52" spans="2:28" s="22" customFormat="1" ht="14.5" x14ac:dyDescent="0.35"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</row>
    <row r="53" spans="2:28" s="22" customFormat="1" ht="14.5" x14ac:dyDescent="0.35"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</row>
    <row r="54" spans="2:28" s="22" customFormat="1" ht="14.5" x14ac:dyDescent="0.35"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</row>
    <row r="55" spans="2:28" s="22" customFormat="1" ht="14.5" x14ac:dyDescent="0.35"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</row>
    <row r="56" spans="2:28" s="22" customFormat="1" ht="14.5" x14ac:dyDescent="0.35"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</row>
    <row r="57" spans="2:28" s="22" customFormat="1" x14ac:dyDescent="0.25"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</row>
    <row r="58" spans="2:28" s="22" customFormat="1" x14ac:dyDescent="0.25"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</row>
    <row r="59" spans="2:28" s="22" customFormat="1" x14ac:dyDescent="0.25"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</row>
    <row r="60" spans="2:28" s="22" customFormat="1" x14ac:dyDescent="0.25"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</row>
    <row r="61" spans="2:28" s="22" customFormat="1" x14ac:dyDescent="0.25"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</row>
    <row r="62" spans="2:28" s="22" customFormat="1" x14ac:dyDescent="0.25"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</row>
    <row r="63" spans="2:28" s="22" customFormat="1" x14ac:dyDescent="0.25"/>
    <row r="64" spans="2:28" s="22" customFormat="1" x14ac:dyDescent="0.25"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</row>
    <row r="65" spans="2:28" s="22" customFormat="1" x14ac:dyDescent="0.25"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</row>
    <row r="66" spans="2:28" s="22" customFormat="1" x14ac:dyDescent="0.25"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</row>
    <row r="67" spans="2:28" s="22" customFormat="1" x14ac:dyDescent="0.25"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</row>
    <row r="68" spans="2:28" s="22" customFormat="1" x14ac:dyDescent="0.25"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</row>
    <row r="69" spans="2:28" s="22" customFormat="1" x14ac:dyDescent="0.25"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</row>
    <row r="70" spans="2:28" s="22" customFormat="1" x14ac:dyDescent="0.25"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</row>
    <row r="71" spans="2:28" s="22" customFormat="1" x14ac:dyDescent="0.25"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</row>
    <row r="72" spans="2:28" s="22" customFormat="1" x14ac:dyDescent="0.25"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</row>
    <row r="73" spans="2:28" s="22" customFormat="1" ht="14.5" x14ac:dyDescent="0.35"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</row>
    <row r="74" spans="2:28" s="22" customFormat="1" ht="14.5" x14ac:dyDescent="0.35"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</row>
    <row r="75" spans="2:28" s="22" customFormat="1" ht="14.5" x14ac:dyDescent="0.35"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</row>
    <row r="76" spans="2:28" s="22" customFormat="1" ht="14.5" x14ac:dyDescent="0.35"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31"/>
    </row>
    <row r="77" spans="2:28" s="22" customFormat="1" ht="14.5" x14ac:dyDescent="0.35"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131"/>
      <c r="AB77" s="131"/>
    </row>
    <row r="78" spans="2:28" s="22" customFormat="1" ht="14.5" x14ac:dyDescent="0.35"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</row>
    <row r="79" spans="2:28" s="22" customFormat="1" ht="14.5" x14ac:dyDescent="0.35"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</row>
    <row r="80" spans="2:28" s="22" customFormat="1" ht="14.5" x14ac:dyDescent="0.35">
      <c r="B80" s="131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</row>
    <row r="81" spans="2:28" s="22" customFormat="1" ht="14.5" x14ac:dyDescent="0.35"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</row>
    <row r="82" spans="2:28" s="22" customFormat="1" ht="14.5" x14ac:dyDescent="0.35"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</row>
    <row r="83" spans="2:28" s="22" customFormat="1" ht="14.5" x14ac:dyDescent="0.35"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</row>
    <row r="84" spans="2:28" s="22" customFormat="1" ht="14.5" x14ac:dyDescent="0.35"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AA84" s="131"/>
      <c r="AB84" s="131"/>
    </row>
    <row r="85" spans="2:28" s="22" customFormat="1" ht="14.5" x14ac:dyDescent="0.35"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31"/>
      <c r="AB85" s="131"/>
    </row>
    <row r="86" spans="2:28" s="22" customFormat="1" ht="14.5" x14ac:dyDescent="0.35">
      <c r="B86" s="131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1"/>
      <c r="AB86" s="131"/>
    </row>
    <row r="87" spans="2:28" s="22" customFormat="1" ht="14.5" x14ac:dyDescent="0.35"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  <c r="AA87" s="131"/>
      <c r="AB87" s="131"/>
    </row>
    <row r="88" spans="2:28" s="22" customFormat="1" ht="14.5" x14ac:dyDescent="0.35"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  <c r="AA88" s="131"/>
      <c r="AB88" s="131"/>
    </row>
    <row r="89" spans="2:28" s="22" customFormat="1" ht="14.5" x14ac:dyDescent="0.35"/>
    <row r="90" spans="2:28" s="22" customFormat="1" ht="14.5" x14ac:dyDescent="0.35"/>
    <row r="91" spans="2:28" s="137" customFormat="1" ht="25.5" customHeight="1" x14ac:dyDescent="0.35">
      <c r="B91" s="138" t="s">
        <v>22</v>
      </c>
    </row>
    <row r="92" spans="2:28" s="22" customFormat="1" ht="14.5" x14ac:dyDescent="0.35"/>
    <row r="93" spans="2:28" s="22" customFormat="1" ht="14.5" x14ac:dyDescent="0.35"/>
    <row r="94" spans="2:28" s="22" customFormat="1" ht="14.5" x14ac:dyDescent="0.35"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</row>
    <row r="95" spans="2:28" s="22" customFormat="1" ht="14.5" x14ac:dyDescent="0.35"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1"/>
    </row>
    <row r="96" spans="2:28" s="22" customFormat="1" ht="14.5" x14ac:dyDescent="0.35"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1"/>
    </row>
    <row r="97" spans="2:28" s="22" customFormat="1" ht="14.5" x14ac:dyDescent="0.35"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</row>
    <row r="98" spans="2:28" s="22" customFormat="1" ht="14.5" x14ac:dyDescent="0.35"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1"/>
    </row>
    <row r="99" spans="2:28" s="22" customFormat="1" ht="14.5" x14ac:dyDescent="0.35"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</row>
    <row r="100" spans="2:28" s="22" customFormat="1" ht="14.5" x14ac:dyDescent="0.35"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</row>
    <row r="101" spans="2:28" s="22" customFormat="1" ht="14.5" x14ac:dyDescent="0.35"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131"/>
      <c r="AB101" s="131"/>
    </row>
    <row r="102" spans="2:28" s="22" customFormat="1" ht="14.5" x14ac:dyDescent="0.35">
      <c r="B102" s="131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131"/>
      <c r="AB102" s="131"/>
    </row>
    <row r="103" spans="2:28" s="22" customFormat="1" ht="14.5" x14ac:dyDescent="0.35">
      <c r="B103" s="131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  <c r="AA103" s="131"/>
      <c r="AB103" s="131"/>
    </row>
    <row r="104" spans="2:28" s="22" customFormat="1" ht="14.5" x14ac:dyDescent="0.35">
      <c r="B104" s="131"/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</row>
    <row r="105" spans="2:28" s="22" customFormat="1" ht="14.5" x14ac:dyDescent="0.35">
      <c r="B105" s="131"/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  <c r="AA105" s="131"/>
      <c r="AB105" s="131"/>
    </row>
    <row r="106" spans="2:28" s="22" customFormat="1" ht="14.5" x14ac:dyDescent="0.35"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31"/>
      <c r="AB106" s="131"/>
    </row>
    <row r="107" spans="2:28" s="22" customFormat="1" ht="14.5" x14ac:dyDescent="0.35">
      <c r="B107" s="131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</row>
    <row r="108" spans="2:28" s="22" customFormat="1" ht="14.5" x14ac:dyDescent="0.35">
      <c r="B108" s="131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</row>
    <row r="109" spans="2:28" s="22" customFormat="1" ht="14.5" x14ac:dyDescent="0.35">
      <c r="B109" s="131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</row>
    <row r="110" spans="2:28" s="22" customFormat="1" ht="14.5" x14ac:dyDescent="0.35">
      <c r="B110" s="131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  <c r="AA110" s="131"/>
      <c r="AB110" s="131"/>
    </row>
    <row r="111" spans="2:28" s="22" customFormat="1" ht="14.5" x14ac:dyDescent="0.35"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</row>
    <row r="112" spans="2:28" s="22" customFormat="1" ht="14.5" x14ac:dyDescent="0.35">
      <c r="B112" s="131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</row>
    <row r="113" spans="2:28" s="22" customFormat="1" ht="14.5" x14ac:dyDescent="0.35">
      <c r="B113" s="131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</row>
    <row r="114" spans="2:28" s="22" customFormat="1" ht="14.5" x14ac:dyDescent="0.35">
      <c r="B114" s="131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</row>
    <row r="115" spans="2:28" s="22" customFormat="1" ht="14.5" x14ac:dyDescent="0.35">
      <c r="B115" s="131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  <c r="AA115" s="131"/>
      <c r="AB115" s="131"/>
    </row>
    <row r="116" spans="2:28" s="22" customFormat="1" ht="14.5" x14ac:dyDescent="0.35">
      <c r="B116" s="131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  <c r="AA116" s="131"/>
      <c r="AB116" s="131"/>
    </row>
    <row r="117" spans="2:28" s="22" customFormat="1" ht="14.5" x14ac:dyDescent="0.35">
      <c r="B117" s="131"/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1"/>
      <c r="Z117" s="131"/>
      <c r="AA117" s="131"/>
      <c r="AB117" s="131"/>
    </row>
    <row r="118" spans="2:28" s="22" customFormat="1" ht="14.5" x14ac:dyDescent="0.35">
      <c r="B118" s="131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131"/>
      <c r="AB118" s="131"/>
    </row>
    <row r="119" spans="2:28" s="22" customFormat="1" ht="14.5" x14ac:dyDescent="0.35"/>
    <row r="120" spans="2:28" s="22" customFormat="1" ht="14.5" x14ac:dyDescent="0.35">
      <c r="B120" s="131"/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1"/>
      <c r="Z120" s="131"/>
      <c r="AA120" s="131"/>
      <c r="AB120" s="131"/>
    </row>
    <row r="121" spans="2:28" s="22" customFormat="1" ht="14.5" x14ac:dyDescent="0.35">
      <c r="B121" s="131"/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  <c r="AA121" s="131"/>
      <c r="AB121" s="131"/>
    </row>
    <row r="122" spans="2:28" s="22" customFormat="1" ht="14.5" x14ac:dyDescent="0.35">
      <c r="B122" s="131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1"/>
      <c r="Z122" s="131"/>
      <c r="AA122" s="131"/>
      <c r="AB122" s="131"/>
    </row>
    <row r="123" spans="2:28" s="22" customFormat="1" ht="14.5" x14ac:dyDescent="0.35">
      <c r="B123" s="131"/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1"/>
      <c r="Z123" s="131"/>
      <c r="AA123" s="131"/>
      <c r="AB123" s="131"/>
    </row>
    <row r="124" spans="2:28" s="22" customFormat="1" ht="14.5" x14ac:dyDescent="0.35"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  <c r="AA124" s="131"/>
      <c r="AB124" s="131"/>
    </row>
    <row r="125" spans="2:28" s="22" customFormat="1" ht="14.5" x14ac:dyDescent="0.35">
      <c r="B125" s="131"/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</row>
    <row r="126" spans="2:28" s="22" customFormat="1" ht="14.5" x14ac:dyDescent="0.35">
      <c r="B126" s="131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  <c r="AA126" s="131"/>
      <c r="AB126" s="131"/>
    </row>
    <row r="127" spans="2:28" s="22" customFormat="1" ht="14.5" x14ac:dyDescent="0.35">
      <c r="B127" s="131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  <c r="AA127" s="131"/>
      <c r="AB127" s="131"/>
    </row>
    <row r="128" spans="2:28" s="22" customFormat="1" ht="14.5" x14ac:dyDescent="0.35"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</row>
    <row r="129" spans="2:28" s="22" customFormat="1" ht="14.5" x14ac:dyDescent="0.35"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131"/>
      <c r="AB129" s="131"/>
    </row>
    <row r="130" spans="2:28" s="22" customFormat="1" ht="14.5" x14ac:dyDescent="0.35">
      <c r="B130" s="131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1"/>
      <c r="Z130" s="131"/>
      <c r="AA130" s="131"/>
      <c r="AB130" s="131"/>
    </row>
    <row r="131" spans="2:28" s="22" customFormat="1" ht="14.5" x14ac:dyDescent="0.35"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  <c r="Z131" s="131"/>
      <c r="AA131" s="131"/>
      <c r="AB131" s="131"/>
    </row>
    <row r="132" spans="2:28" s="22" customFormat="1" ht="14.5" x14ac:dyDescent="0.35">
      <c r="B132" s="131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  <c r="AA132" s="131"/>
      <c r="AB132" s="131"/>
    </row>
    <row r="133" spans="2:28" s="22" customFormat="1" ht="14.5" x14ac:dyDescent="0.35">
      <c r="B133" s="131"/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1"/>
      <c r="Z133" s="131"/>
      <c r="AA133" s="131"/>
      <c r="AB133" s="131"/>
    </row>
    <row r="134" spans="2:28" s="22" customFormat="1" ht="14.5" x14ac:dyDescent="0.35">
      <c r="B134" s="131"/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1"/>
      <c r="Z134" s="131"/>
      <c r="AA134" s="131"/>
      <c r="AB134" s="131"/>
    </row>
    <row r="135" spans="2:28" s="22" customFormat="1" ht="14.5" x14ac:dyDescent="0.35">
      <c r="B135" s="131"/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  <c r="AA135" s="131"/>
      <c r="AB135" s="131"/>
    </row>
    <row r="136" spans="2:28" s="22" customFormat="1" ht="14.5" x14ac:dyDescent="0.35">
      <c r="B136" s="131"/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1"/>
      <c r="Z136" s="131"/>
      <c r="AA136" s="131"/>
      <c r="AB136" s="131"/>
    </row>
    <row r="137" spans="2:28" s="22" customFormat="1" ht="14.5" x14ac:dyDescent="0.35">
      <c r="B137" s="131"/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</row>
    <row r="138" spans="2:28" s="22" customFormat="1" ht="14.5" x14ac:dyDescent="0.35">
      <c r="B138" s="131"/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1"/>
      <c r="Z138" s="131"/>
      <c r="AA138" s="131"/>
      <c r="AB138" s="131"/>
    </row>
    <row r="139" spans="2:28" s="22" customFormat="1" ht="14.5" x14ac:dyDescent="0.35">
      <c r="B139" s="131"/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1"/>
      <c r="Z139" s="131"/>
      <c r="AA139" s="131"/>
      <c r="AB139" s="131"/>
    </row>
    <row r="140" spans="2:28" s="22" customFormat="1" ht="14.5" x14ac:dyDescent="0.35"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</row>
    <row r="141" spans="2:28" s="22" customFormat="1" ht="14.5" x14ac:dyDescent="0.35">
      <c r="B141" s="131"/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1"/>
      <c r="Z141" s="131"/>
      <c r="AA141" s="131"/>
      <c r="AB141" s="131"/>
    </row>
    <row r="142" spans="2:28" s="22" customFormat="1" ht="14.5" x14ac:dyDescent="0.35">
      <c r="B142" s="131"/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</row>
    <row r="143" spans="2:28" s="22" customFormat="1" ht="14.5" x14ac:dyDescent="0.35">
      <c r="B143" s="131"/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</row>
    <row r="144" spans="2:28" s="22" customFormat="1" ht="14.5" x14ac:dyDescent="0.35">
      <c r="B144" s="131"/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  <c r="AA144" s="131"/>
      <c r="AB144" s="131"/>
    </row>
    <row r="145" spans="2:28" s="22" customFormat="1" ht="20.25" customHeight="1" x14ac:dyDescent="0.35"/>
    <row r="146" spans="2:28" s="22" customFormat="1" ht="14.5" x14ac:dyDescent="0.35">
      <c r="B146" s="131"/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</row>
    <row r="147" spans="2:28" s="22" customFormat="1" ht="14.5" x14ac:dyDescent="0.35">
      <c r="B147" s="131"/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</row>
    <row r="148" spans="2:28" s="22" customFormat="1" ht="14.5" x14ac:dyDescent="0.35">
      <c r="B148" s="131"/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  <c r="Y148" s="131"/>
      <c r="Z148" s="131"/>
      <c r="AA148" s="131"/>
      <c r="AB148" s="131"/>
    </row>
    <row r="149" spans="2:28" s="22" customFormat="1" ht="14.5" x14ac:dyDescent="0.35">
      <c r="B149" s="131"/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1"/>
      <c r="Z149" s="131"/>
      <c r="AA149" s="131"/>
      <c r="AB149" s="131"/>
    </row>
    <row r="150" spans="2:28" s="22" customFormat="1" ht="14.5" x14ac:dyDescent="0.35">
      <c r="B150" s="131"/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1"/>
      <c r="Z150" s="131"/>
      <c r="AA150" s="131"/>
      <c r="AB150" s="131"/>
    </row>
    <row r="151" spans="2:28" s="22" customFormat="1" ht="14.5" x14ac:dyDescent="0.35">
      <c r="B151" s="131"/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1"/>
      <c r="Z151" s="131"/>
      <c r="AA151" s="131"/>
      <c r="AB151" s="131"/>
    </row>
    <row r="152" spans="2:28" s="22" customFormat="1" ht="14.5" x14ac:dyDescent="0.35"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1"/>
      <c r="Z152" s="131"/>
      <c r="AA152" s="131"/>
      <c r="AB152" s="131"/>
    </row>
    <row r="153" spans="2:28" s="22" customFormat="1" ht="14.5" x14ac:dyDescent="0.35">
      <c r="B153" s="131"/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1"/>
      <c r="Z153" s="131"/>
      <c r="AA153" s="131"/>
      <c r="AB153" s="131"/>
    </row>
    <row r="154" spans="2:28" s="22" customFormat="1" ht="14.5" x14ac:dyDescent="0.35">
      <c r="B154" s="131"/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  <c r="Y154" s="131"/>
      <c r="Z154" s="131"/>
      <c r="AA154" s="131"/>
      <c r="AB154" s="131"/>
    </row>
    <row r="155" spans="2:28" s="22" customFormat="1" ht="14.5" x14ac:dyDescent="0.35">
      <c r="B155" s="131"/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1"/>
      <c r="Z155" s="131"/>
      <c r="AA155" s="131"/>
      <c r="AB155" s="131"/>
    </row>
    <row r="156" spans="2:28" s="22" customFormat="1" ht="14.5" x14ac:dyDescent="0.35">
      <c r="B156" s="131"/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131"/>
      <c r="W156" s="131"/>
      <c r="X156" s="131"/>
      <c r="Y156" s="131"/>
      <c r="Z156" s="131"/>
      <c r="AA156" s="131"/>
      <c r="AB156" s="131"/>
    </row>
    <row r="157" spans="2:28" s="22" customFormat="1" ht="14.5" x14ac:dyDescent="0.35">
      <c r="B157" s="131"/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1"/>
      <c r="Z157" s="131"/>
      <c r="AA157" s="131"/>
      <c r="AB157" s="131"/>
    </row>
    <row r="158" spans="2:28" s="22" customFormat="1" ht="14.5" x14ac:dyDescent="0.35">
      <c r="B158" s="131"/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  <c r="Y158" s="131"/>
      <c r="Z158" s="131"/>
      <c r="AA158" s="131"/>
      <c r="AB158" s="131"/>
    </row>
    <row r="159" spans="2:28" s="22" customFormat="1" ht="14.5" x14ac:dyDescent="0.35">
      <c r="B159" s="131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1"/>
      <c r="Z159" s="131"/>
      <c r="AA159" s="131"/>
      <c r="AB159" s="131"/>
    </row>
    <row r="160" spans="2:28" s="22" customFormat="1" ht="14.5" x14ac:dyDescent="0.35">
      <c r="B160" s="131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1"/>
      <c r="Z160" s="131"/>
      <c r="AA160" s="131"/>
      <c r="AB160" s="131"/>
    </row>
    <row r="161" spans="2:28" s="22" customFormat="1" ht="14.5" x14ac:dyDescent="0.35">
      <c r="B161" s="131"/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1"/>
      <c r="Z161" s="131"/>
      <c r="AA161" s="131"/>
      <c r="AB161" s="131"/>
    </row>
    <row r="162" spans="2:28" s="22" customFormat="1" ht="14.5" x14ac:dyDescent="0.35">
      <c r="B162" s="131"/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1"/>
      <c r="Z162" s="131"/>
      <c r="AA162" s="131"/>
      <c r="AB162" s="131"/>
    </row>
    <row r="163" spans="2:28" s="22" customFormat="1" ht="14.5" x14ac:dyDescent="0.35">
      <c r="B163" s="131"/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1"/>
      <c r="Z163" s="131"/>
      <c r="AA163" s="131"/>
      <c r="AB163" s="131"/>
    </row>
    <row r="164" spans="2:28" s="22" customFormat="1" ht="14.5" x14ac:dyDescent="0.35">
      <c r="B164" s="131"/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1"/>
      <c r="Z164" s="131"/>
      <c r="AA164" s="131"/>
      <c r="AB164" s="131"/>
    </row>
    <row r="165" spans="2:28" s="22" customFormat="1" ht="14.5" x14ac:dyDescent="0.35">
      <c r="B165" s="131"/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1"/>
      <c r="Z165" s="131"/>
      <c r="AA165" s="131"/>
      <c r="AB165" s="131"/>
    </row>
    <row r="166" spans="2:28" s="22" customFormat="1" ht="14.5" x14ac:dyDescent="0.35">
      <c r="B166" s="131"/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131"/>
      <c r="Z166" s="131"/>
      <c r="AA166" s="131"/>
      <c r="AB166" s="131"/>
    </row>
    <row r="167" spans="2:28" s="22" customFormat="1" ht="14.5" x14ac:dyDescent="0.35">
      <c r="B167" s="131"/>
      <c r="C167" s="131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1"/>
      <c r="Z167" s="131"/>
      <c r="AA167" s="131"/>
      <c r="AB167" s="131"/>
    </row>
    <row r="168" spans="2:28" s="22" customFormat="1" ht="14.5" x14ac:dyDescent="0.35">
      <c r="B168" s="131"/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1"/>
      <c r="Z168" s="131"/>
      <c r="AA168" s="131"/>
      <c r="AB168" s="131"/>
    </row>
    <row r="169" spans="2:28" s="22" customFormat="1" ht="14.5" x14ac:dyDescent="0.35">
      <c r="B169" s="131"/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Y169" s="131"/>
      <c r="Z169" s="131"/>
      <c r="AA169" s="131"/>
      <c r="AB169" s="131"/>
    </row>
    <row r="170" spans="2:28" s="22" customFormat="1" ht="14.5" x14ac:dyDescent="0.35"/>
    <row r="171" spans="2:28" s="22" customFormat="1" ht="14.5" x14ac:dyDescent="0.35"/>
    <row r="172" spans="2:28" s="22" customFormat="1" ht="14.5" x14ac:dyDescent="0.35"/>
    <row r="173" spans="2:28" s="22" customFormat="1" ht="14.5" hidden="1" x14ac:dyDescent="0.35"/>
    <row r="174" spans="2:28" s="22" customFormat="1" ht="14.5" hidden="1" x14ac:dyDescent="0.35"/>
    <row r="175" spans="2:28" s="22" customFormat="1" ht="14.5" hidden="1" x14ac:dyDescent="0.35"/>
    <row r="176" spans="2:28" s="22" customFormat="1" ht="14.5" hidden="1" x14ac:dyDescent="0.35"/>
    <row r="177" s="22" customFormat="1" ht="14.5" hidden="1" x14ac:dyDescent="0.35"/>
    <row r="178" s="22" customFormat="1" ht="14.5" hidden="1" x14ac:dyDescent="0.35"/>
    <row r="179" s="22" customFormat="1" ht="14.5" hidden="1" x14ac:dyDescent="0.35"/>
    <row r="180" s="22" customFormat="1" ht="14.5" hidden="1" x14ac:dyDescent="0.35"/>
    <row r="181" s="22" customFormat="1" ht="14.5" hidden="1" x14ac:dyDescent="0.35"/>
    <row r="182" s="22" customFormat="1" ht="14.5" hidden="1" x14ac:dyDescent="0.35"/>
    <row r="183" s="22" customFormat="1" ht="14.5" hidden="1" x14ac:dyDescent="0.35"/>
    <row r="184" s="22" customFormat="1" ht="14.5" hidden="1" x14ac:dyDescent="0.35"/>
    <row r="185" s="22" customFormat="1" ht="14.5" hidden="1" x14ac:dyDescent="0.35"/>
    <row r="186" s="22" customFormat="1" ht="14.5" hidden="1" x14ac:dyDescent="0.35"/>
    <row r="187" s="22" customFormat="1" ht="14.5" hidden="1" x14ac:dyDescent="0.35"/>
    <row r="188" s="22" customFormat="1" ht="14.5" hidden="1" x14ac:dyDescent="0.35"/>
    <row r="189" s="22" customFormat="1" ht="14.5" hidden="1" x14ac:dyDescent="0.35"/>
    <row r="190" s="22" customFormat="1" ht="14.5" hidden="1" x14ac:dyDescent="0.35"/>
    <row r="191" s="22" customFormat="1" ht="14.5" hidden="1" x14ac:dyDescent="0.35"/>
    <row r="192" s="22" customFormat="1" ht="14.5" hidden="1" x14ac:dyDescent="0.35"/>
    <row r="193" s="22" customFormat="1" ht="14.5" hidden="1" x14ac:dyDescent="0.35"/>
    <row r="194" s="22" customFormat="1" ht="14.5" hidden="1" x14ac:dyDescent="0.35"/>
    <row r="195" s="22" customFormat="1" ht="14.5" hidden="1" x14ac:dyDescent="0.35"/>
    <row r="196" s="22" customFormat="1" ht="14.5" hidden="1" x14ac:dyDescent="0.35"/>
    <row r="197" s="22" customFormat="1" ht="14.5" hidden="1" x14ac:dyDescent="0.35"/>
    <row r="198" s="22" customFormat="1" ht="14.5" hidden="1" x14ac:dyDescent="0.35"/>
    <row r="199" s="22" customFormat="1" ht="14.5" hidden="1" x14ac:dyDescent="0.35"/>
    <row r="200" s="22" customFormat="1" ht="14.5" hidden="1" x14ac:dyDescent="0.35"/>
    <row r="201" s="22" customFormat="1" ht="14.5" hidden="1" x14ac:dyDescent="0.35"/>
    <row r="202" s="22" customFormat="1" ht="14.5" hidden="1" x14ac:dyDescent="0.35"/>
    <row r="203" s="22" customFormat="1" ht="14.5" hidden="1" x14ac:dyDescent="0.35"/>
    <row r="204" s="22" customFormat="1" ht="14.5" hidden="1" x14ac:dyDescent="0.35"/>
    <row r="205" s="22" customFormat="1" ht="14.5" hidden="1" x14ac:dyDescent="0.35"/>
    <row r="206" s="22" customFormat="1" ht="14.5" hidden="1" x14ac:dyDescent="0.35"/>
    <row r="207" s="22" customFormat="1" ht="14.5" hidden="1" x14ac:dyDescent="0.35"/>
    <row r="208" s="22" customFormat="1" ht="14.5" hidden="1" x14ac:dyDescent="0.35"/>
    <row r="209" s="22" customFormat="1" ht="14.5" hidden="1" x14ac:dyDescent="0.35"/>
    <row r="210" s="22" customFormat="1" ht="14.5" hidden="1" x14ac:dyDescent="0.35"/>
    <row r="211" s="22" customFormat="1" ht="14.5" hidden="1" x14ac:dyDescent="0.35"/>
    <row r="212" s="22" customFormat="1" ht="14.5" hidden="1" x14ac:dyDescent="0.35"/>
    <row r="213" s="22" customFormat="1" ht="14.5" hidden="1" x14ac:dyDescent="0.35"/>
    <row r="214" s="22" customFormat="1" ht="14.5" hidden="1" x14ac:dyDescent="0.35"/>
    <row r="215" s="22" customFormat="1" ht="14.5" hidden="1" x14ac:dyDescent="0.35"/>
    <row r="216" s="22" customFormat="1" ht="14.5" hidden="1" x14ac:dyDescent="0.35"/>
    <row r="217" s="22" customFormat="1" ht="14.5" hidden="1" x14ac:dyDescent="0.35"/>
    <row r="218" s="22" customFormat="1" ht="14.5" hidden="1" x14ac:dyDescent="0.35"/>
    <row r="219" s="22" customFormat="1" ht="14.5" hidden="1" x14ac:dyDescent="0.35"/>
    <row r="220" s="22" customFormat="1" ht="14.5" hidden="1" x14ac:dyDescent="0.35"/>
    <row r="221" s="22" customFormat="1" ht="14.5" hidden="1" x14ac:dyDescent="0.35"/>
    <row r="222" s="22" customFormat="1" ht="14.5" hidden="1" x14ac:dyDescent="0.35"/>
    <row r="223" s="22" customFormat="1" ht="14.5" hidden="1" x14ac:dyDescent="0.35"/>
    <row r="224" s="22" customFormat="1" ht="14.5" hidden="1" x14ac:dyDescent="0.35"/>
    <row r="225" s="22" customFormat="1" ht="14.5" hidden="1" x14ac:dyDescent="0.35"/>
    <row r="226" s="22" customFormat="1" ht="14.5" hidden="1" x14ac:dyDescent="0.35"/>
    <row r="227" s="22" customFormat="1" ht="14.5" hidden="1" x14ac:dyDescent="0.35"/>
    <row r="228" s="22" customFormat="1" ht="14.5" hidden="1" x14ac:dyDescent="0.35"/>
    <row r="229" s="22" customFormat="1" ht="14.5" hidden="1" x14ac:dyDescent="0.35"/>
    <row r="230" s="22" customFormat="1" ht="14.5" hidden="1" x14ac:dyDescent="0.35"/>
    <row r="231" s="22" customFormat="1" ht="14.5" hidden="1" x14ac:dyDescent="0.35"/>
    <row r="232" s="22" customFormat="1" ht="14.5" hidden="1" x14ac:dyDescent="0.35"/>
    <row r="233" s="22" customFormat="1" ht="14.5" hidden="1" x14ac:dyDescent="0.35"/>
    <row r="234" s="22" customFormat="1" ht="14.5" hidden="1" x14ac:dyDescent="0.35"/>
    <row r="235" s="22" customFormat="1" ht="14.5" hidden="1" x14ac:dyDescent="0.35"/>
    <row r="236" s="22" customFormat="1" ht="14.5" hidden="1" x14ac:dyDescent="0.35"/>
    <row r="237" s="22" customFormat="1" ht="14.5" hidden="1" x14ac:dyDescent="0.35"/>
    <row r="238" s="22" customFormat="1" ht="14.5" hidden="1" x14ac:dyDescent="0.35"/>
    <row r="239" s="22" customFormat="1" ht="14.5" hidden="1" x14ac:dyDescent="0.35"/>
    <row r="240" s="22" customFormat="1" ht="14.5" hidden="1" x14ac:dyDescent="0.35"/>
    <row r="241" s="22" customFormat="1" ht="14.5" hidden="1" x14ac:dyDescent="0.35"/>
    <row r="242" s="22" customFormat="1" ht="14.5" hidden="1" x14ac:dyDescent="0.35"/>
    <row r="243" s="22" customFormat="1" ht="14.5" hidden="1" x14ac:dyDescent="0.35"/>
    <row r="244" s="22" customFormat="1" ht="14.5" hidden="1" x14ac:dyDescent="0.35"/>
    <row r="245" s="22" customFormat="1" ht="14.5" hidden="1" x14ac:dyDescent="0.35"/>
    <row r="246" s="22" customFormat="1" ht="14.5" hidden="1" x14ac:dyDescent="0.35"/>
    <row r="247" s="22" customFormat="1" ht="14.5" hidden="1" x14ac:dyDescent="0.35"/>
    <row r="248" s="22" customFormat="1" ht="14.5" hidden="1" x14ac:dyDescent="0.35"/>
    <row r="249" s="22" customFormat="1" ht="14.5" hidden="1" x14ac:dyDescent="0.35"/>
    <row r="250" s="22" customFormat="1" ht="14.5" hidden="1" x14ac:dyDescent="0.35"/>
    <row r="251" s="22" customFormat="1" ht="14.5" hidden="1" x14ac:dyDescent="0.35"/>
    <row r="252" s="22" customFormat="1" ht="14.5" hidden="1" x14ac:dyDescent="0.35"/>
    <row r="253" s="22" customFormat="1" ht="14.5" hidden="1" x14ac:dyDescent="0.35"/>
    <row r="254" s="22" customFormat="1" ht="14.5" hidden="1" x14ac:dyDescent="0.35"/>
    <row r="255" s="22" customFormat="1" ht="14.5" hidden="1" x14ac:dyDescent="0.35"/>
    <row r="256" s="22" customFormat="1" ht="14.5" hidden="1" x14ac:dyDescent="0.35"/>
    <row r="257" s="22" customFormat="1" ht="14.5" hidden="1" x14ac:dyDescent="0.35"/>
    <row r="258" s="22" customFormat="1" ht="14.5" hidden="1" x14ac:dyDescent="0.35"/>
    <row r="259" s="22" customFormat="1" ht="14.5" hidden="1" x14ac:dyDescent="0.35"/>
    <row r="260" s="22" customFormat="1" ht="14.5" hidden="1" x14ac:dyDescent="0.35"/>
    <row r="261" s="22" customFormat="1" ht="14.5" hidden="1" x14ac:dyDescent="0.35"/>
    <row r="262" s="22" customFormat="1" ht="14.5" hidden="1" x14ac:dyDescent="0.35"/>
    <row r="263" s="22" customFormat="1" ht="14.5" hidden="1" x14ac:dyDescent="0.35"/>
    <row r="264" s="22" customFormat="1" ht="14.5" hidden="1" x14ac:dyDescent="0.35"/>
    <row r="265" s="22" customFormat="1" ht="14.5" hidden="1" x14ac:dyDescent="0.35"/>
    <row r="266" s="22" customFormat="1" ht="14.5" hidden="1" x14ac:dyDescent="0.35"/>
    <row r="267" s="22" customFormat="1" ht="14.5" hidden="1" x14ac:dyDescent="0.35"/>
    <row r="268" s="22" customFormat="1" ht="14.5" hidden="1" x14ac:dyDescent="0.35"/>
    <row r="269" s="22" customFormat="1" ht="14.5" hidden="1" x14ac:dyDescent="0.35"/>
    <row r="270" s="22" customFormat="1" ht="14.5" hidden="1" x14ac:dyDescent="0.35"/>
    <row r="271" s="22" customFormat="1" ht="14.5" hidden="1" x14ac:dyDescent="0.35"/>
    <row r="272" s="22" customFormat="1" ht="14.5" hidden="1" x14ac:dyDescent="0.35"/>
    <row r="273" s="22" customFormat="1" ht="14.5" hidden="1" x14ac:dyDescent="0.35"/>
    <row r="274" s="22" customFormat="1" ht="14.5" hidden="1" x14ac:dyDescent="0.35"/>
    <row r="275" s="22" customFormat="1" ht="14.5" hidden="1" x14ac:dyDescent="0.35"/>
    <row r="276" s="22" customFormat="1" ht="14.5" hidden="1" x14ac:dyDescent="0.35"/>
    <row r="277" s="22" customFormat="1" ht="14.5" hidden="1" x14ac:dyDescent="0.35"/>
    <row r="278" s="22" customFormat="1" ht="14.5" hidden="1" x14ac:dyDescent="0.35"/>
    <row r="279" s="22" customFormat="1" ht="14.5" hidden="1" x14ac:dyDescent="0.35"/>
    <row r="280" s="22" customFormat="1" ht="14.5" hidden="1" x14ac:dyDescent="0.35"/>
    <row r="281" s="22" customFormat="1" ht="14.5" hidden="1" x14ac:dyDescent="0.35"/>
    <row r="282" s="22" customFormat="1" ht="14.5" hidden="1" x14ac:dyDescent="0.35"/>
    <row r="283" s="22" customFormat="1" ht="14.5" hidden="1" x14ac:dyDescent="0.35"/>
    <row r="284" s="22" customFormat="1" ht="14.5" hidden="1" x14ac:dyDescent="0.35"/>
    <row r="285" s="22" customFormat="1" ht="14.5" hidden="1" x14ac:dyDescent="0.35"/>
    <row r="286" s="22" customFormat="1" ht="14.5" hidden="1" x14ac:dyDescent="0.35"/>
    <row r="287" s="22" customFormat="1" ht="14.5" hidden="1" x14ac:dyDescent="0.35"/>
    <row r="288" s="22" customFormat="1" ht="14.5" hidden="1" x14ac:dyDescent="0.35"/>
    <row r="289" s="22" customFormat="1" ht="14.5" hidden="1" x14ac:dyDescent="0.35"/>
    <row r="290" s="22" customFormat="1" ht="14.5" hidden="1" x14ac:dyDescent="0.35"/>
    <row r="291" s="22" customFormat="1" ht="14.5" hidden="1" x14ac:dyDescent="0.35"/>
    <row r="292" s="22" customFormat="1" ht="14.5" hidden="1" x14ac:dyDescent="0.35"/>
    <row r="293" s="22" customFormat="1" ht="14.5" hidden="1" x14ac:dyDescent="0.35"/>
    <row r="294" s="22" customFormat="1" ht="14.5" hidden="1" x14ac:dyDescent="0.35"/>
    <row r="295" s="22" customFormat="1" ht="14.5" hidden="1" x14ac:dyDescent="0.35"/>
    <row r="296" s="22" customFormat="1" ht="14.5" hidden="1" x14ac:dyDescent="0.35"/>
    <row r="297" s="22" customFormat="1" ht="14.5" hidden="1" x14ac:dyDescent="0.35"/>
    <row r="298" s="22" customFormat="1" ht="14.5" hidden="1" x14ac:dyDescent="0.35"/>
    <row r="299" s="22" customFormat="1" ht="14.5" hidden="1" x14ac:dyDescent="0.35"/>
    <row r="300" s="22" customFormat="1" ht="14.5" hidden="1" x14ac:dyDescent="0.35"/>
    <row r="301" s="22" customFormat="1" ht="14.5" hidden="1" x14ac:dyDescent="0.35"/>
    <row r="302" s="22" customFormat="1" ht="14.5" hidden="1" x14ac:dyDescent="0.35"/>
    <row r="303" s="22" customFormat="1" ht="14.5" hidden="1" x14ac:dyDescent="0.35"/>
    <row r="304" s="22" customFormat="1" ht="14.5" hidden="1" x14ac:dyDescent="0.35"/>
    <row r="305" s="22" customFormat="1" ht="14.5" hidden="1" x14ac:dyDescent="0.35"/>
    <row r="306" s="22" customFormat="1" ht="14.5" hidden="1" x14ac:dyDescent="0.35"/>
    <row r="307" s="22" customFormat="1" ht="14.5" hidden="1" x14ac:dyDescent="0.35"/>
    <row r="308" s="22" customFormat="1" ht="14.5" hidden="1" x14ac:dyDescent="0.35"/>
    <row r="309" s="22" customFormat="1" ht="14.5" hidden="1" x14ac:dyDescent="0.35"/>
    <row r="310" s="22" customFormat="1" ht="14.5" hidden="1" x14ac:dyDescent="0.35"/>
    <row r="311" s="22" customFormat="1" ht="14.5" hidden="1" x14ac:dyDescent="0.35"/>
    <row r="312" s="22" customFormat="1" ht="14.5" hidden="1" x14ac:dyDescent="0.35"/>
    <row r="313" s="22" customFormat="1" ht="14.5" hidden="1" x14ac:dyDescent="0.35"/>
    <row r="314" s="22" customFormat="1" ht="14.5" hidden="1" x14ac:dyDescent="0.35"/>
    <row r="315" s="22" customFormat="1" ht="14.5" hidden="1" x14ac:dyDescent="0.35"/>
    <row r="316" s="22" customFormat="1" ht="14.5" hidden="1" x14ac:dyDescent="0.35"/>
    <row r="317" s="22" customFormat="1" ht="14.5" hidden="1" x14ac:dyDescent="0.35"/>
    <row r="318" s="22" customFormat="1" ht="14.5" hidden="1" x14ac:dyDescent="0.35"/>
    <row r="319" s="22" customFormat="1" ht="14.5" hidden="1" x14ac:dyDescent="0.35"/>
    <row r="320" s="22" customFormat="1" ht="14.5" hidden="1" x14ac:dyDescent="0.35"/>
    <row r="321" s="22" customFormat="1" ht="14.5" hidden="1" x14ac:dyDescent="0.35"/>
    <row r="322" s="22" customFormat="1" ht="14.5" hidden="1" x14ac:dyDescent="0.35"/>
    <row r="323" s="22" customFormat="1" ht="14.5" hidden="1" x14ac:dyDescent="0.35"/>
    <row r="324" s="22" customFormat="1" ht="14.5" hidden="1" x14ac:dyDescent="0.35"/>
    <row r="325" s="22" customFormat="1" ht="14.5" hidden="1" x14ac:dyDescent="0.35"/>
    <row r="326" s="22" customFormat="1" ht="14.5" hidden="1" x14ac:dyDescent="0.35"/>
    <row r="327" s="22" customFormat="1" ht="14.5" hidden="1" x14ac:dyDescent="0.35"/>
    <row r="328" s="22" customFormat="1" ht="14.5" hidden="1" x14ac:dyDescent="0.35"/>
    <row r="329" s="22" customFormat="1" ht="14.5" hidden="1" x14ac:dyDescent="0.35"/>
    <row r="330" s="22" customFormat="1" ht="14.5" hidden="1" x14ac:dyDescent="0.35"/>
    <row r="331" s="22" customFormat="1" ht="14.5" hidden="1" x14ac:dyDescent="0.35"/>
    <row r="332" s="22" customFormat="1" ht="14.5" hidden="1" x14ac:dyDescent="0.35"/>
    <row r="333" s="22" customFormat="1" ht="14.5" hidden="1" x14ac:dyDescent="0.35"/>
    <row r="334" s="22" customFormat="1" ht="14.5" hidden="1" x14ac:dyDescent="0.35"/>
    <row r="335" s="22" customFormat="1" ht="14.5" hidden="1" x14ac:dyDescent="0.35"/>
    <row r="336" s="22" customFormat="1" ht="14.5" hidden="1" x14ac:dyDescent="0.35"/>
    <row r="337" s="22" customFormat="1" ht="14.5" hidden="1" x14ac:dyDescent="0.35"/>
    <row r="338" s="22" customFormat="1" ht="14.5" hidden="1" x14ac:dyDescent="0.35"/>
    <row r="339" s="22" customFormat="1" ht="14.5" hidden="1" x14ac:dyDescent="0.35"/>
    <row r="340" s="22" customFormat="1" ht="14.5" hidden="1" x14ac:dyDescent="0.35"/>
    <row r="341" s="22" customFormat="1" ht="14.5" hidden="1" x14ac:dyDescent="0.35"/>
    <row r="342" s="22" customFormat="1" ht="14.5" hidden="1" x14ac:dyDescent="0.35"/>
    <row r="343" s="22" customFormat="1" ht="14.5" hidden="1" x14ac:dyDescent="0.35"/>
    <row r="344" s="22" customFormat="1" ht="14.5" hidden="1" x14ac:dyDescent="0.35"/>
    <row r="345" s="22" customFormat="1" ht="14.5" hidden="1" x14ac:dyDescent="0.35"/>
    <row r="346" s="22" customFormat="1" ht="14.5" hidden="1" x14ac:dyDescent="0.35"/>
    <row r="347" s="22" customFormat="1" ht="14.5" hidden="1" x14ac:dyDescent="0.35"/>
    <row r="348" s="22" customFormat="1" ht="14.5" hidden="1" x14ac:dyDescent="0.35"/>
    <row r="349" s="22" customFormat="1" ht="14.5" hidden="1" x14ac:dyDescent="0.35"/>
    <row r="350" s="22" customFormat="1" ht="14.5" hidden="1" x14ac:dyDescent="0.35"/>
    <row r="351" s="22" customFormat="1" ht="14.5" hidden="1" x14ac:dyDescent="0.35"/>
    <row r="352" s="22" customFormat="1" ht="14.5" hidden="1" x14ac:dyDescent="0.35"/>
    <row r="353" s="22" customFormat="1" ht="14.5" hidden="1" x14ac:dyDescent="0.35"/>
    <row r="354" s="22" customFormat="1" ht="14.5" hidden="1" x14ac:dyDescent="0.35"/>
    <row r="355" s="22" customFormat="1" ht="14.5" hidden="1" x14ac:dyDescent="0.35"/>
    <row r="356" s="22" customFormat="1" ht="14.5" hidden="1" x14ac:dyDescent="0.35"/>
    <row r="357" s="22" customFormat="1" ht="14.5" hidden="1" x14ac:dyDescent="0.35"/>
    <row r="358" s="22" customFormat="1" ht="14.5" hidden="1" x14ac:dyDescent="0.35"/>
    <row r="359" s="22" customFormat="1" ht="14.5" hidden="1" x14ac:dyDescent="0.35"/>
    <row r="360" s="22" customFormat="1" ht="14.5" hidden="1" x14ac:dyDescent="0.35"/>
    <row r="361" s="22" customFormat="1" ht="14.5" hidden="1" x14ac:dyDescent="0.35"/>
    <row r="362" s="22" customFormat="1" ht="14.5" hidden="1" x14ac:dyDescent="0.35"/>
    <row r="363" s="22" customFormat="1" ht="14.5" hidden="1" x14ac:dyDescent="0.35"/>
    <row r="364" s="22" customFormat="1" ht="14.5" hidden="1" x14ac:dyDescent="0.35"/>
    <row r="365" s="22" customFormat="1" ht="14.5" hidden="1" x14ac:dyDescent="0.35"/>
    <row r="366" s="22" customFormat="1" ht="14.5" hidden="1" x14ac:dyDescent="0.35"/>
    <row r="367" s="22" customFormat="1" ht="14.5" hidden="1" x14ac:dyDescent="0.35"/>
    <row r="368" s="22" customFormat="1" ht="14.5" hidden="1" x14ac:dyDescent="0.35"/>
    <row r="369" s="22" customFormat="1" ht="14.5" hidden="1" x14ac:dyDescent="0.35"/>
    <row r="370" s="22" customFormat="1" ht="14.5" hidden="1" x14ac:dyDescent="0.35"/>
    <row r="371" s="22" customFormat="1" ht="14.5" hidden="1" x14ac:dyDescent="0.35"/>
    <row r="372" s="22" customFormat="1" ht="14.5" hidden="1" x14ac:dyDescent="0.35"/>
    <row r="373" s="22" customFormat="1" ht="14.5" hidden="1" x14ac:dyDescent="0.35"/>
    <row r="374" s="22" customFormat="1" ht="14.5" hidden="1" x14ac:dyDescent="0.35"/>
    <row r="375" s="22" customFormat="1" ht="14.5" hidden="1" x14ac:dyDescent="0.35"/>
    <row r="376" s="22" customFormat="1" ht="14.5" hidden="1" x14ac:dyDescent="0.35"/>
    <row r="377" s="22" customFormat="1" ht="14.5" hidden="1" x14ac:dyDescent="0.35"/>
    <row r="378" s="22" customFormat="1" ht="14.5" hidden="1" x14ac:dyDescent="0.35"/>
    <row r="379" s="22" customFormat="1" ht="14.5" hidden="1" x14ac:dyDescent="0.35"/>
    <row r="380" s="22" customFormat="1" ht="14.5" hidden="1" x14ac:dyDescent="0.35"/>
    <row r="381" s="22" customFormat="1" ht="14.5" hidden="1" x14ac:dyDescent="0.35"/>
    <row r="382" s="22" customFormat="1" ht="14.5" hidden="1" x14ac:dyDescent="0.35"/>
    <row r="383" s="22" customFormat="1" ht="14.5" hidden="1" x14ac:dyDescent="0.35"/>
    <row r="384" s="22" customFormat="1" ht="14.5" hidden="1" x14ac:dyDescent="0.35"/>
    <row r="385" s="22" customFormat="1" ht="14.5" hidden="1" x14ac:dyDescent="0.35"/>
    <row r="386" s="22" customFormat="1" ht="14.5" hidden="1" x14ac:dyDescent="0.35"/>
    <row r="387" s="22" customFormat="1" ht="14.5" hidden="1" x14ac:dyDescent="0.35"/>
    <row r="388" s="22" customFormat="1" ht="14.5" hidden="1" x14ac:dyDescent="0.35"/>
    <row r="389" s="22" customFormat="1" ht="14.5" hidden="1" x14ac:dyDescent="0.35"/>
    <row r="390" s="22" customFormat="1" ht="14.5" hidden="1" x14ac:dyDescent="0.35"/>
    <row r="391" s="22" customFormat="1" ht="14.5" hidden="1" x14ac:dyDescent="0.35"/>
    <row r="392" s="22" customFormat="1" ht="14.5" hidden="1" x14ac:dyDescent="0.35"/>
    <row r="393" s="22" customFormat="1" ht="14.5" hidden="1" x14ac:dyDescent="0.35"/>
    <row r="394" s="22" customFormat="1" ht="14.5" hidden="1" x14ac:dyDescent="0.35"/>
    <row r="395" s="22" customFormat="1" ht="14.5" hidden="1" x14ac:dyDescent="0.35"/>
    <row r="396" s="22" customFormat="1" ht="14.5" hidden="1" x14ac:dyDescent="0.35"/>
    <row r="397" s="22" customFormat="1" ht="14.5" hidden="1" x14ac:dyDescent="0.35"/>
    <row r="398" s="22" customFormat="1" ht="14.5" hidden="1" x14ac:dyDescent="0.35"/>
    <row r="399" s="22" customFormat="1" ht="14.5" hidden="1" x14ac:dyDescent="0.35"/>
    <row r="400" s="22" customFormat="1" ht="14.5" hidden="1" x14ac:dyDescent="0.35"/>
    <row r="401" s="22" customFormat="1" ht="14.5" hidden="1" x14ac:dyDescent="0.35"/>
    <row r="402" s="22" customFormat="1" ht="14.5" hidden="1" x14ac:dyDescent="0.35"/>
  </sheetData>
  <mergeCells count="3">
    <mergeCell ref="A1:X1"/>
    <mergeCell ref="Z1:AA1"/>
    <mergeCell ref="A2:AC2"/>
  </mergeCells>
  <hyperlinks>
    <hyperlink ref="Z1:AA1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6"/>
  <sheetViews>
    <sheetView showGridLines="0" zoomScale="70" zoomScaleNormal="70" workbookViewId="0">
      <selection activeCell="K36" sqref="K36"/>
    </sheetView>
  </sheetViews>
  <sheetFormatPr defaultColWidth="0" defaultRowHeight="14.5" customHeight="1" zeroHeight="1" x14ac:dyDescent="0.35"/>
  <cols>
    <col min="1" max="29" width="9.1796875" style="51" customWidth="1"/>
    <col min="30" max="16384" width="9.1796875" style="51" hidden="1"/>
  </cols>
  <sheetData>
    <row r="1" spans="1:29" s="19" customFormat="1" ht="35.25" customHeight="1" x14ac:dyDescent="0.35">
      <c r="A1" s="362" t="s">
        <v>197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Z1" s="297" t="s">
        <v>196</v>
      </c>
      <c r="AA1" s="297"/>
    </row>
    <row r="2" spans="1:29" s="136" customFormat="1" ht="30" customHeight="1" x14ac:dyDescent="0.35">
      <c r="A2" s="363" t="s">
        <v>261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</row>
    <row r="3" spans="1:29" s="137" customFormat="1" ht="25.5" customHeight="1" x14ac:dyDescent="0.35">
      <c r="B3" s="138" t="s">
        <v>213</v>
      </c>
    </row>
    <row r="4" spans="1:29" s="22" customFormat="1" x14ac:dyDescent="0.35"/>
    <row r="5" spans="1:29" s="22" customFormat="1" x14ac:dyDescent="0.35"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</row>
    <row r="6" spans="1:29" s="22" customFormat="1" x14ac:dyDescent="0.35"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</row>
    <row r="7" spans="1:29" s="22" customFormat="1" x14ac:dyDescent="0.35"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</row>
    <row r="8" spans="1:29" s="22" customFormat="1" x14ac:dyDescent="0.35"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</row>
    <row r="9" spans="1:29" s="22" customFormat="1" x14ac:dyDescent="0.35"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</row>
    <row r="10" spans="1:29" s="22" customFormat="1" x14ac:dyDescent="0.35"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</row>
    <row r="11" spans="1:29" s="22" customFormat="1" x14ac:dyDescent="0.35"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</row>
    <row r="12" spans="1:29" s="22" customFormat="1" x14ac:dyDescent="0.35"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</row>
    <row r="13" spans="1:29" s="22" customFormat="1" x14ac:dyDescent="0.35"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</row>
    <row r="14" spans="1:29" s="22" customFormat="1" x14ac:dyDescent="0.35"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</row>
    <row r="15" spans="1:29" s="22" customFormat="1" x14ac:dyDescent="0.35"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</row>
    <row r="16" spans="1:29" s="22" customFormat="1" x14ac:dyDescent="0.35"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</row>
    <row r="17" spans="2:28" s="22" customFormat="1" x14ac:dyDescent="0.35"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</row>
    <row r="18" spans="2:28" s="22" customFormat="1" x14ac:dyDescent="0.35"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</row>
    <row r="19" spans="2:28" s="22" customFormat="1" x14ac:dyDescent="0.35"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</row>
    <row r="20" spans="2:28" s="22" customFormat="1" x14ac:dyDescent="0.35"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</row>
    <row r="21" spans="2:28" s="22" customFormat="1" x14ac:dyDescent="0.35"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</row>
    <row r="22" spans="2:28" s="22" customFormat="1" x14ac:dyDescent="0.35"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</row>
    <row r="23" spans="2:28" s="22" customFormat="1" x14ac:dyDescent="0.35"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</row>
    <row r="24" spans="2:28" s="22" customFormat="1" x14ac:dyDescent="0.35"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</row>
    <row r="25" spans="2:28" s="22" customFormat="1" x14ac:dyDescent="0.35"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</row>
    <row r="26" spans="2:28" s="22" customFormat="1" x14ac:dyDescent="0.35"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</row>
    <row r="27" spans="2:28" s="22" customFormat="1" x14ac:dyDescent="0.35"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</row>
    <row r="28" spans="2:28" s="22" customFormat="1" x14ac:dyDescent="0.35"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</row>
    <row r="29" spans="2:28" s="22" customFormat="1" x14ac:dyDescent="0.35"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</row>
    <row r="30" spans="2:28" s="22" customFormat="1" x14ac:dyDescent="0.35"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</row>
    <row r="31" spans="2:28" s="22" customFormat="1" x14ac:dyDescent="0.35"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</row>
    <row r="32" spans="2:28" s="22" customFormat="1" x14ac:dyDescent="0.35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</row>
    <row r="33" spans="1:28" s="22" customFormat="1" x14ac:dyDescent="0.35"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</row>
    <row r="34" spans="1:28" s="22" customFormat="1" ht="15" x14ac:dyDescent="0.25"/>
    <row r="35" spans="1:28" s="22" customFormat="1" ht="15" x14ac:dyDescent="0.25"/>
    <row r="36" spans="1:28" s="137" customFormat="1" ht="25.5" customHeight="1" x14ac:dyDescent="0.25">
      <c r="B36" s="138" t="s">
        <v>198</v>
      </c>
    </row>
    <row r="37" spans="1:28" s="22" customFormat="1" ht="15" x14ac:dyDescent="0.25"/>
    <row r="38" spans="1:28" s="131" customFormat="1" ht="15" x14ac:dyDescent="0.25">
      <c r="A38" s="22"/>
    </row>
    <row r="39" spans="1:28" s="131" customFormat="1" ht="15" x14ac:dyDescent="0.25">
      <c r="A39" s="22"/>
    </row>
    <row r="40" spans="1:28" s="131" customFormat="1" ht="15" x14ac:dyDescent="0.25">
      <c r="A40" s="22"/>
    </row>
    <row r="41" spans="1:28" s="131" customFormat="1" ht="15" x14ac:dyDescent="0.25">
      <c r="A41" s="22"/>
    </row>
    <row r="42" spans="1:28" s="131" customFormat="1" ht="15" x14ac:dyDescent="0.25">
      <c r="A42" s="22"/>
    </row>
    <row r="43" spans="1:28" s="131" customFormat="1" ht="15" x14ac:dyDescent="0.25">
      <c r="A43" s="22"/>
    </row>
    <row r="44" spans="1:28" s="131" customFormat="1" ht="15" x14ac:dyDescent="0.25">
      <c r="A44" s="22"/>
    </row>
    <row r="45" spans="1:28" s="131" customFormat="1" ht="15" x14ac:dyDescent="0.25">
      <c r="A45" s="22"/>
    </row>
    <row r="46" spans="1:28" s="131" customFormat="1" ht="15" x14ac:dyDescent="0.25">
      <c r="A46" s="22"/>
    </row>
    <row r="47" spans="1:28" s="131" customFormat="1" ht="15" x14ac:dyDescent="0.25">
      <c r="A47" s="22"/>
    </row>
    <row r="48" spans="1:28" s="131" customFormat="1" ht="15" x14ac:dyDescent="0.25">
      <c r="A48" s="22"/>
    </row>
    <row r="49" spans="1:1" s="131" customFormat="1" ht="15" x14ac:dyDescent="0.25">
      <c r="A49" s="22"/>
    </row>
    <row r="50" spans="1:1" s="131" customFormat="1" ht="15" x14ac:dyDescent="0.25">
      <c r="A50" s="22"/>
    </row>
    <row r="51" spans="1:1" s="131" customFormat="1" ht="15" x14ac:dyDescent="0.25">
      <c r="A51" s="22"/>
    </row>
    <row r="52" spans="1:1" s="131" customFormat="1" ht="15" x14ac:dyDescent="0.25">
      <c r="A52" s="22"/>
    </row>
    <row r="53" spans="1:1" s="131" customFormat="1" ht="15" x14ac:dyDescent="0.25">
      <c r="A53" s="22"/>
    </row>
    <row r="54" spans="1:1" s="131" customFormat="1" ht="15" x14ac:dyDescent="0.25">
      <c r="A54" s="22"/>
    </row>
    <row r="55" spans="1:1" s="131" customFormat="1" ht="15" x14ac:dyDescent="0.25">
      <c r="A55" s="22"/>
    </row>
    <row r="56" spans="1:1" s="131" customFormat="1" ht="15" x14ac:dyDescent="0.25">
      <c r="A56" s="22"/>
    </row>
    <row r="57" spans="1:1" s="131" customFormat="1" ht="15" x14ac:dyDescent="0.25">
      <c r="A57" s="22"/>
    </row>
    <row r="58" spans="1:1" s="131" customFormat="1" ht="15" x14ac:dyDescent="0.25">
      <c r="A58" s="22"/>
    </row>
    <row r="59" spans="1:1" s="131" customFormat="1" x14ac:dyDescent="0.35">
      <c r="A59" s="22"/>
    </row>
    <row r="60" spans="1:1" s="131" customFormat="1" x14ac:dyDescent="0.35">
      <c r="A60" s="22"/>
    </row>
    <row r="61" spans="1:1" s="131" customFormat="1" x14ac:dyDescent="0.35">
      <c r="A61" s="22"/>
    </row>
    <row r="62" spans="1:1" s="131" customFormat="1" x14ac:dyDescent="0.35">
      <c r="A62" s="22"/>
    </row>
    <row r="63" spans="1:1" s="131" customFormat="1" x14ac:dyDescent="0.35">
      <c r="A63" s="22"/>
    </row>
    <row r="64" spans="1:1" s="131" customFormat="1" x14ac:dyDescent="0.35">
      <c r="A64" s="22"/>
    </row>
    <row r="65" spans="1:1" s="131" customFormat="1" x14ac:dyDescent="0.35">
      <c r="A65" s="22"/>
    </row>
    <row r="66" spans="1:1" s="131" customFormat="1" x14ac:dyDescent="0.35">
      <c r="A66" s="22"/>
    </row>
    <row r="67" spans="1:1" s="131" customFormat="1" x14ac:dyDescent="0.35">
      <c r="A67" s="22"/>
    </row>
    <row r="68" spans="1:1" s="131" customFormat="1" x14ac:dyDescent="0.35">
      <c r="A68" s="22"/>
    </row>
    <row r="69" spans="1:1" s="131" customFormat="1" x14ac:dyDescent="0.35">
      <c r="A69" s="22"/>
    </row>
    <row r="70" spans="1:1" s="131" customFormat="1" x14ac:dyDescent="0.35">
      <c r="A70" s="22"/>
    </row>
    <row r="71" spans="1:1" s="131" customFormat="1" x14ac:dyDescent="0.35">
      <c r="A71" s="22"/>
    </row>
    <row r="72" spans="1:1" s="131" customFormat="1" x14ac:dyDescent="0.35">
      <c r="A72" s="22"/>
    </row>
    <row r="73" spans="1:1" s="131" customFormat="1" x14ac:dyDescent="0.35">
      <c r="A73" s="22"/>
    </row>
    <row r="74" spans="1:1" s="131" customFormat="1" x14ac:dyDescent="0.35">
      <c r="A74" s="22"/>
    </row>
    <row r="75" spans="1:1" s="131" customFormat="1" x14ac:dyDescent="0.35">
      <c r="A75" s="22"/>
    </row>
    <row r="76" spans="1:1" s="131" customFormat="1" x14ac:dyDescent="0.35">
      <c r="A76" s="22"/>
    </row>
    <row r="77" spans="1:1" s="131" customFormat="1" x14ac:dyDescent="0.35">
      <c r="A77" s="22"/>
    </row>
    <row r="78" spans="1:1" s="131" customFormat="1" x14ac:dyDescent="0.35">
      <c r="A78" s="22"/>
    </row>
    <row r="79" spans="1:1" s="131" customFormat="1" x14ac:dyDescent="0.35">
      <c r="A79" s="22"/>
    </row>
    <row r="80" spans="1:1" s="131" customFormat="1" x14ac:dyDescent="0.35">
      <c r="A80" s="22"/>
    </row>
    <row r="81" spans="1:29" s="131" customFormat="1" x14ac:dyDescent="0.35">
      <c r="A81" s="22"/>
    </row>
    <row r="82" spans="1:29" s="131" customFormat="1" x14ac:dyDescent="0.35">
      <c r="A82" s="22"/>
    </row>
    <row r="83" spans="1:29" s="131" customFormat="1" x14ac:dyDescent="0.35">
      <c r="A83" s="22"/>
    </row>
    <row r="84" spans="1:29" s="131" customFormat="1" x14ac:dyDescent="0.35">
      <c r="A84" s="22"/>
    </row>
    <row r="85" spans="1:29" s="131" customFormat="1" x14ac:dyDescent="0.35">
      <c r="A85" s="22"/>
    </row>
    <row r="86" spans="1:29" s="131" customFormat="1" x14ac:dyDescent="0.35">
      <c r="A86" s="22"/>
    </row>
    <row r="87" spans="1:29" s="131" customFormat="1" x14ac:dyDescent="0.35">
      <c r="A87" s="22"/>
    </row>
    <row r="88" spans="1:29" s="131" customFormat="1" x14ac:dyDescent="0.35">
      <c r="A88" s="22"/>
    </row>
    <row r="89" spans="1:29" s="22" customFormat="1" x14ac:dyDescent="0.35"/>
    <row r="90" spans="1:29" s="22" customFormat="1" x14ac:dyDescent="0.35">
      <c r="B90" s="131"/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  <c r="AA90" s="131"/>
      <c r="AB90" s="131"/>
      <c r="AC90" s="131"/>
    </row>
    <row r="91" spans="1:29" s="22" customFormat="1" x14ac:dyDescent="0.35"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  <c r="AA91" s="131"/>
      <c r="AB91" s="131"/>
      <c r="AC91" s="131"/>
    </row>
    <row r="92" spans="1:29" s="22" customFormat="1" x14ac:dyDescent="0.35">
      <c r="B92" s="131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  <c r="AA92" s="131"/>
      <c r="AB92" s="131"/>
      <c r="AC92" s="131"/>
    </row>
    <row r="93" spans="1:29" s="22" customFormat="1" x14ac:dyDescent="0.35"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  <c r="AA93" s="131"/>
      <c r="AB93" s="131"/>
      <c r="AC93" s="131"/>
    </row>
    <row r="94" spans="1:29" s="22" customFormat="1" x14ac:dyDescent="0.35"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</row>
    <row r="95" spans="1:29" s="22" customFormat="1" x14ac:dyDescent="0.35"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1"/>
      <c r="AC95" s="131"/>
    </row>
    <row r="96" spans="1:29" s="22" customFormat="1" x14ac:dyDescent="0.35"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1"/>
      <c r="AC96" s="131"/>
    </row>
    <row r="97" spans="2:29" s="22" customFormat="1" x14ac:dyDescent="0.35"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1"/>
    </row>
    <row r="98" spans="2:29" s="22" customFormat="1" x14ac:dyDescent="0.35"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1"/>
      <c r="AC98" s="131"/>
    </row>
    <row r="99" spans="2:29" s="22" customFormat="1" x14ac:dyDescent="0.35"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  <c r="AC99" s="131"/>
    </row>
    <row r="100" spans="2:29" s="22" customFormat="1" x14ac:dyDescent="0.35"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1"/>
    </row>
    <row r="101" spans="2:29" s="22" customFormat="1" x14ac:dyDescent="0.35"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131"/>
      <c r="AB101" s="131"/>
      <c r="AC101" s="131"/>
    </row>
    <row r="102" spans="2:29" s="22" customFormat="1" x14ac:dyDescent="0.35">
      <c r="B102" s="131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131"/>
      <c r="AB102" s="131"/>
      <c r="AC102" s="131"/>
    </row>
    <row r="103" spans="2:29" s="22" customFormat="1" x14ac:dyDescent="0.35">
      <c r="B103" s="131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  <c r="AA103" s="131"/>
      <c r="AB103" s="131"/>
      <c r="AC103" s="131"/>
    </row>
    <row r="104" spans="2:29" s="22" customFormat="1" x14ac:dyDescent="0.35">
      <c r="B104" s="131"/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  <c r="AC104" s="131"/>
    </row>
    <row r="105" spans="2:29" s="22" customFormat="1" x14ac:dyDescent="0.35">
      <c r="B105" s="131"/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  <c r="AA105" s="131"/>
      <c r="AB105" s="131"/>
      <c r="AC105" s="131"/>
    </row>
    <row r="106" spans="2:29" s="22" customFormat="1" x14ac:dyDescent="0.35"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31"/>
      <c r="AB106" s="131"/>
      <c r="AC106" s="131"/>
    </row>
    <row r="107" spans="2:29" s="22" customFormat="1" x14ac:dyDescent="0.35">
      <c r="B107" s="131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</row>
    <row r="108" spans="2:29" s="22" customFormat="1" x14ac:dyDescent="0.35">
      <c r="B108" s="131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</row>
    <row r="109" spans="2:29" s="22" customFormat="1" x14ac:dyDescent="0.35">
      <c r="B109" s="131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</row>
    <row r="110" spans="2:29" s="22" customFormat="1" x14ac:dyDescent="0.35">
      <c r="B110" s="131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  <c r="AA110" s="131"/>
      <c r="AB110" s="131"/>
      <c r="AC110" s="131"/>
    </row>
    <row r="111" spans="2:29" s="22" customFormat="1" x14ac:dyDescent="0.35"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</row>
    <row r="112" spans="2:29" s="22" customFormat="1" x14ac:dyDescent="0.35">
      <c r="B112" s="131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</row>
    <row r="113" spans="2:29" s="22" customFormat="1" x14ac:dyDescent="0.35">
      <c r="B113" s="131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</row>
    <row r="114" spans="2:29" s="22" customFormat="1" x14ac:dyDescent="0.35">
      <c r="B114" s="131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</row>
    <row r="115" spans="2:29" s="22" customFormat="1" x14ac:dyDescent="0.35">
      <c r="B115" s="131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  <c r="AA115" s="131"/>
      <c r="AB115" s="131"/>
      <c r="AC115" s="131"/>
    </row>
    <row r="116" spans="2:29" s="22" customFormat="1" x14ac:dyDescent="0.35">
      <c r="B116" s="131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  <c r="AA116" s="131"/>
      <c r="AB116" s="131"/>
      <c r="AC116" s="131"/>
    </row>
    <row r="117" spans="2:29" s="22" customFormat="1" x14ac:dyDescent="0.35">
      <c r="B117" s="131"/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1"/>
      <c r="Z117" s="131"/>
      <c r="AA117" s="131"/>
      <c r="AB117" s="131"/>
      <c r="AC117" s="131"/>
    </row>
    <row r="118" spans="2:29" s="22" customFormat="1" x14ac:dyDescent="0.35">
      <c r="B118" s="131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131"/>
      <c r="AB118" s="131"/>
      <c r="AC118" s="131"/>
    </row>
    <row r="119" spans="2:29" s="22" customFormat="1" x14ac:dyDescent="0.35">
      <c r="B119" s="131"/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  <c r="AA119" s="131"/>
      <c r="AB119" s="131"/>
      <c r="AC119" s="131"/>
    </row>
    <row r="120" spans="2:29" s="22" customFormat="1" x14ac:dyDescent="0.35">
      <c r="B120" s="131"/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1"/>
      <c r="Z120" s="131"/>
      <c r="AA120" s="131"/>
      <c r="AB120" s="131"/>
      <c r="AC120" s="131"/>
    </row>
    <row r="121" spans="2:29" s="22" customFormat="1" x14ac:dyDescent="0.35">
      <c r="B121" s="131"/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  <c r="AA121" s="131"/>
      <c r="AB121" s="131"/>
      <c r="AC121" s="131"/>
    </row>
    <row r="122" spans="2:29" s="22" customFormat="1" x14ac:dyDescent="0.35">
      <c r="B122" s="131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1"/>
      <c r="Z122" s="131"/>
      <c r="AA122" s="131"/>
      <c r="AB122" s="131"/>
      <c r="AC122" s="131"/>
    </row>
    <row r="123" spans="2:29" s="22" customFormat="1" x14ac:dyDescent="0.35">
      <c r="B123" s="131"/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1"/>
      <c r="Z123" s="131"/>
      <c r="AA123" s="131"/>
      <c r="AB123" s="131"/>
      <c r="AC123" s="131"/>
    </row>
    <row r="124" spans="2:29" s="22" customFormat="1" x14ac:dyDescent="0.35"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  <c r="AA124" s="131"/>
      <c r="AB124" s="131"/>
      <c r="AC124" s="131"/>
    </row>
    <row r="125" spans="2:29" s="22" customFormat="1" x14ac:dyDescent="0.35">
      <c r="B125" s="131"/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</row>
    <row r="126" spans="2:29" s="22" customFormat="1" x14ac:dyDescent="0.35">
      <c r="B126" s="131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  <c r="AA126" s="131"/>
      <c r="AB126" s="131"/>
      <c r="AC126" s="131"/>
    </row>
    <row r="127" spans="2:29" s="22" customFormat="1" x14ac:dyDescent="0.35">
      <c r="B127" s="131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  <c r="AA127" s="131"/>
      <c r="AB127" s="131"/>
      <c r="AC127" s="131"/>
    </row>
    <row r="128" spans="2:29" s="22" customFormat="1" x14ac:dyDescent="0.35"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</row>
    <row r="129" spans="2:29" s="22" customFormat="1" x14ac:dyDescent="0.35"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131"/>
      <c r="AB129" s="131"/>
      <c r="AC129" s="131"/>
    </row>
    <row r="130" spans="2:29" s="22" customFormat="1" x14ac:dyDescent="0.35">
      <c r="B130" s="131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1"/>
      <c r="Z130" s="131"/>
      <c r="AA130" s="131"/>
      <c r="AB130" s="131"/>
      <c r="AC130" s="131"/>
    </row>
    <row r="131" spans="2:29" s="22" customFormat="1" x14ac:dyDescent="0.35"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  <c r="Z131" s="131"/>
      <c r="AA131" s="131"/>
      <c r="AB131" s="131"/>
      <c r="AC131" s="131"/>
    </row>
    <row r="132" spans="2:29" s="22" customFormat="1" x14ac:dyDescent="0.35">
      <c r="B132" s="131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  <c r="AA132" s="131"/>
      <c r="AB132" s="131"/>
      <c r="AC132" s="131"/>
    </row>
    <row r="133" spans="2:29" s="22" customFormat="1" x14ac:dyDescent="0.35">
      <c r="B133" s="131"/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1"/>
      <c r="Z133" s="131"/>
      <c r="AA133" s="131"/>
      <c r="AB133" s="131"/>
      <c r="AC133" s="131"/>
    </row>
    <row r="134" spans="2:29" s="22" customFormat="1" x14ac:dyDescent="0.35">
      <c r="B134" s="131"/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1"/>
      <c r="Z134" s="131"/>
      <c r="AA134" s="131"/>
      <c r="AB134" s="131"/>
      <c r="AC134" s="131"/>
    </row>
    <row r="135" spans="2:29" s="22" customFormat="1" x14ac:dyDescent="0.35">
      <c r="B135" s="131"/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  <c r="AA135" s="131"/>
      <c r="AB135" s="131"/>
      <c r="AC135" s="131"/>
    </row>
    <row r="136" spans="2:29" s="22" customFormat="1" x14ac:dyDescent="0.35">
      <c r="B136" s="131"/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1"/>
      <c r="Z136" s="131"/>
      <c r="AA136" s="131"/>
      <c r="AB136" s="131"/>
      <c r="AC136" s="131"/>
    </row>
    <row r="137" spans="2:29" s="22" customFormat="1" x14ac:dyDescent="0.35">
      <c r="B137" s="131"/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</row>
    <row r="138" spans="2:29" s="22" customFormat="1" x14ac:dyDescent="0.35">
      <c r="B138" s="131"/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1"/>
      <c r="Z138" s="131"/>
      <c r="AA138" s="131"/>
      <c r="AB138" s="131"/>
      <c r="AC138" s="131"/>
    </row>
    <row r="139" spans="2:29" s="22" customFormat="1" x14ac:dyDescent="0.35">
      <c r="B139" s="131"/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1"/>
      <c r="Z139" s="131"/>
      <c r="AA139" s="131"/>
      <c r="AB139" s="131"/>
      <c r="AC139" s="131"/>
    </row>
    <row r="140" spans="2:29" s="22" customFormat="1" x14ac:dyDescent="0.35"/>
    <row r="141" spans="2:29" s="22" customFormat="1" x14ac:dyDescent="0.35"/>
    <row r="142" spans="2:29" s="137" customFormat="1" ht="25.5" customHeight="1" x14ac:dyDescent="0.35">
      <c r="B142" s="138" t="s">
        <v>22</v>
      </c>
    </row>
    <row r="143" spans="2:29" s="22" customFormat="1" x14ac:dyDescent="0.35"/>
    <row r="144" spans="2:29" s="22" customFormat="1" x14ac:dyDescent="0.35"/>
    <row r="145" spans="2:28" s="22" customFormat="1" x14ac:dyDescent="0.35">
      <c r="B145" s="131"/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</row>
    <row r="146" spans="2:28" s="22" customFormat="1" x14ac:dyDescent="0.35">
      <c r="B146" s="131"/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</row>
    <row r="147" spans="2:28" s="22" customFormat="1" x14ac:dyDescent="0.35">
      <c r="B147" s="131"/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</row>
    <row r="148" spans="2:28" s="22" customFormat="1" x14ac:dyDescent="0.35">
      <c r="B148" s="131"/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  <c r="Y148" s="131"/>
      <c r="Z148" s="131"/>
      <c r="AA148" s="131"/>
      <c r="AB148" s="131"/>
    </row>
    <row r="149" spans="2:28" s="22" customFormat="1" x14ac:dyDescent="0.35">
      <c r="B149" s="131"/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1"/>
      <c r="Z149" s="131"/>
      <c r="AA149" s="131"/>
      <c r="AB149" s="131"/>
    </row>
    <row r="150" spans="2:28" s="22" customFormat="1" x14ac:dyDescent="0.35">
      <c r="B150" s="131"/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1"/>
      <c r="Z150" s="131"/>
      <c r="AA150" s="131"/>
      <c r="AB150" s="131"/>
    </row>
    <row r="151" spans="2:28" s="22" customFormat="1" x14ac:dyDescent="0.35">
      <c r="B151" s="131"/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1"/>
      <c r="Z151" s="131"/>
      <c r="AA151" s="131"/>
      <c r="AB151" s="131"/>
    </row>
    <row r="152" spans="2:28" s="22" customFormat="1" x14ac:dyDescent="0.35"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1"/>
      <c r="Z152" s="131"/>
      <c r="AA152" s="131"/>
      <c r="AB152" s="131"/>
    </row>
    <row r="153" spans="2:28" s="22" customFormat="1" x14ac:dyDescent="0.35">
      <c r="B153" s="131"/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1"/>
      <c r="Z153" s="131"/>
      <c r="AA153" s="131"/>
      <c r="AB153" s="131"/>
    </row>
    <row r="154" spans="2:28" s="22" customFormat="1" x14ac:dyDescent="0.35">
      <c r="B154" s="131"/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  <c r="Y154" s="131"/>
      <c r="Z154" s="131"/>
      <c r="AA154" s="131"/>
      <c r="AB154" s="131"/>
    </row>
    <row r="155" spans="2:28" s="22" customFormat="1" x14ac:dyDescent="0.35">
      <c r="B155" s="131"/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1"/>
      <c r="Z155" s="131"/>
      <c r="AA155" s="131"/>
      <c r="AB155" s="131"/>
    </row>
    <row r="156" spans="2:28" s="22" customFormat="1" x14ac:dyDescent="0.35">
      <c r="B156" s="131"/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131"/>
      <c r="W156" s="131"/>
      <c r="X156" s="131"/>
      <c r="Y156" s="131"/>
      <c r="Z156" s="131"/>
      <c r="AA156" s="131"/>
      <c r="AB156" s="131"/>
    </row>
    <row r="157" spans="2:28" s="22" customFormat="1" x14ac:dyDescent="0.35">
      <c r="B157" s="131"/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1"/>
      <c r="Z157" s="131"/>
      <c r="AA157" s="131"/>
      <c r="AB157" s="131"/>
    </row>
    <row r="158" spans="2:28" s="22" customFormat="1" x14ac:dyDescent="0.35">
      <c r="B158" s="131"/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  <c r="Y158" s="131"/>
      <c r="Z158" s="131"/>
      <c r="AA158" s="131"/>
      <c r="AB158" s="131"/>
    </row>
    <row r="159" spans="2:28" s="22" customFormat="1" x14ac:dyDescent="0.35">
      <c r="B159" s="131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1"/>
      <c r="Z159" s="131"/>
      <c r="AA159" s="131"/>
      <c r="AB159" s="131"/>
    </row>
    <row r="160" spans="2:28" s="22" customFormat="1" x14ac:dyDescent="0.35">
      <c r="B160" s="131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1"/>
      <c r="Z160" s="131"/>
      <c r="AA160" s="131"/>
      <c r="AB160" s="131"/>
    </row>
    <row r="161" spans="2:28" s="22" customFormat="1" x14ac:dyDescent="0.35">
      <c r="B161" s="131"/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1"/>
      <c r="Z161" s="131"/>
      <c r="AA161" s="131"/>
      <c r="AB161" s="131"/>
    </row>
    <row r="162" spans="2:28" s="22" customFormat="1" x14ac:dyDescent="0.35">
      <c r="B162" s="131"/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1"/>
      <c r="Z162" s="131"/>
      <c r="AA162" s="131"/>
      <c r="AB162" s="131"/>
    </row>
    <row r="163" spans="2:28" s="22" customFormat="1" x14ac:dyDescent="0.35">
      <c r="B163" s="131"/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1"/>
      <c r="Z163" s="131"/>
      <c r="AA163" s="131"/>
      <c r="AB163" s="131"/>
    </row>
    <row r="164" spans="2:28" s="22" customFormat="1" x14ac:dyDescent="0.35">
      <c r="B164" s="131"/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1"/>
      <c r="Z164" s="131"/>
      <c r="AA164" s="131"/>
      <c r="AB164" s="131"/>
    </row>
    <row r="165" spans="2:28" s="22" customFormat="1" x14ac:dyDescent="0.35">
      <c r="B165" s="131"/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1"/>
      <c r="Z165" s="131"/>
      <c r="AA165" s="131"/>
      <c r="AB165" s="131"/>
    </row>
    <row r="166" spans="2:28" s="22" customFormat="1" x14ac:dyDescent="0.35">
      <c r="B166" s="131"/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131"/>
      <c r="Z166" s="131"/>
      <c r="AA166" s="131"/>
      <c r="AB166" s="131"/>
    </row>
    <row r="167" spans="2:28" s="22" customFormat="1" x14ac:dyDescent="0.35">
      <c r="B167" s="131"/>
      <c r="C167" s="131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1"/>
      <c r="Z167" s="131"/>
      <c r="AA167" s="131"/>
      <c r="AB167" s="131"/>
    </row>
    <row r="168" spans="2:28" s="22" customFormat="1" x14ac:dyDescent="0.35">
      <c r="B168" s="131"/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1"/>
      <c r="Z168" s="131"/>
      <c r="AA168" s="131"/>
      <c r="AB168" s="131"/>
    </row>
    <row r="169" spans="2:28" s="22" customFormat="1" x14ac:dyDescent="0.35">
      <c r="B169" s="131"/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Y169" s="131"/>
      <c r="Z169" s="131"/>
      <c r="AA169" s="131"/>
      <c r="AB169" s="131"/>
    </row>
    <row r="170" spans="2:28" s="22" customFormat="1" x14ac:dyDescent="0.35"/>
    <row r="171" spans="2:28" s="22" customFormat="1" x14ac:dyDescent="0.35">
      <c r="B171" s="131"/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  <c r="Y171" s="131"/>
      <c r="Z171" s="131"/>
      <c r="AA171" s="131"/>
      <c r="AB171" s="131"/>
    </row>
    <row r="172" spans="2:28" s="22" customFormat="1" x14ac:dyDescent="0.35">
      <c r="B172" s="131"/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1"/>
      <c r="Z172" s="131"/>
      <c r="AA172" s="131"/>
      <c r="AB172" s="131"/>
    </row>
    <row r="173" spans="2:28" s="22" customFormat="1" x14ac:dyDescent="0.35">
      <c r="B173" s="131"/>
      <c r="C173" s="131"/>
      <c r="D173" s="131"/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  <c r="Y173" s="131"/>
      <c r="Z173" s="131"/>
      <c r="AA173" s="131"/>
      <c r="AB173" s="131"/>
    </row>
    <row r="174" spans="2:28" s="22" customFormat="1" x14ac:dyDescent="0.35"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  <c r="Y174" s="131"/>
      <c r="Z174" s="131"/>
      <c r="AA174" s="131"/>
      <c r="AB174" s="131"/>
    </row>
    <row r="175" spans="2:28" s="22" customFormat="1" x14ac:dyDescent="0.35">
      <c r="B175" s="131"/>
      <c r="C175" s="131"/>
      <c r="D175" s="131"/>
      <c r="E175" s="131"/>
      <c r="F175" s="131"/>
      <c r="G175" s="131"/>
      <c r="H175" s="131"/>
      <c r="I175" s="131"/>
      <c r="J175" s="131"/>
      <c r="K175" s="131"/>
      <c r="L175" s="13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1"/>
      <c r="Z175" s="131"/>
      <c r="AA175" s="131"/>
      <c r="AB175" s="131"/>
    </row>
    <row r="176" spans="2:28" s="22" customFormat="1" x14ac:dyDescent="0.35">
      <c r="B176" s="131"/>
      <c r="C176" s="131"/>
      <c r="D176" s="131"/>
      <c r="E176" s="131"/>
      <c r="F176" s="131"/>
      <c r="G176" s="131"/>
      <c r="H176" s="131"/>
      <c r="I176" s="131"/>
      <c r="J176" s="131"/>
      <c r="K176" s="131"/>
      <c r="L176" s="131"/>
      <c r="M176" s="131"/>
      <c r="N176" s="131"/>
      <c r="O176" s="131"/>
      <c r="P176" s="131"/>
      <c r="Q176" s="131"/>
      <c r="R176" s="131"/>
      <c r="S176" s="131"/>
      <c r="T176" s="131"/>
      <c r="U176" s="131"/>
      <c r="V176" s="131"/>
      <c r="W176" s="131"/>
      <c r="X176" s="131"/>
      <c r="Y176" s="131"/>
      <c r="Z176" s="131"/>
      <c r="AA176" s="131"/>
      <c r="AB176" s="131"/>
    </row>
    <row r="177" spans="2:28" s="22" customFormat="1" x14ac:dyDescent="0.35">
      <c r="B177" s="131"/>
      <c r="C177" s="131"/>
      <c r="D177" s="131"/>
      <c r="E177" s="131"/>
      <c r="F177" s="131"/>
      <c r="G177" s="131"/>
      <c r="H177" s="131"/>
      <c r="I177" s="131"/>
      <c r="J177" s="131"/>
      <c r="K177" s="131"/>
      <c r="L177" s="131"/>
      <c r="M177" s="131"/>
      <c r="N177" s="131"/>
      <c r="O177" s="131"/>
      <c r="P177" s="131"/>
      <c r="Q177" s="131"/>
      <c r="R177" s="131"/>
      <c r="S177" s="131"/>
      <c r="T177" s="131"/>
      <c r="U177" s="131"/>
      <c r="V177" s="131"/>
      <c r="W177" s="131"/>
      <c r="X177" s="131"/>
      <c r="Y177" s="131"/>
      <c r="Z177" s="131"/>
      <c r="AA177" s="131"/>
      <c r="AB177" s="131"/>
    </row>
    <row r="178" spans="2:28" s="22" customFormat="1" x14ac:dyDescent="0.35">
      <c r="B178" s="131"/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  <c r="Y178" s="131"/>
      <c r="Z178" s="131"/>
      <c r="AA178" s="131"/>
      <c r="AB178" s="131"/>
    </row>
    <row r="179" spans="2:28" s="22" customFormat="1" x14ac:dyDescent="0.35">
      <c r="B179" s="131"/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  <c r="Y179" s="131"/>
      <c r="Z179" s="131"/>
      <c r="AA179" s="131"/>
      <c r="AB179" s="131"/>
    </row>
    <row r="180" spans="2:28" s="22" customFormat="1" x14ac:dyDescent="0.35">
      <c r="B180" s="131"/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  <c r="Y180" s="131"/>
      <c r="Z180" s="131"/>
      <c r="AA180" s="131"/>
      <c r="AB180" s="131"/>
    </row>
    <row r="181" spans="2:28" s="22" customFormat="1" x14ac:dyDescent="0.35">
      <c r="B181" s="131"/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  <c r="Y181" s="131"/>
      <c r="Z181" s="131"/>
      <c r="AA181" s="131"/>
      <c r="AB181" s="131"/>
    </row>
    <row r="182" spans="2:28" s="22" customFormat="1" x14ac:dyDescent="0.35">
      <c r="B182" s="131"/>
      <c r="C182" s="131"/>
      <c r="D182" s="131"/>
      <c r="E182" s="131"/>
      <c r="F182" s="131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131"/>
      <c r="R182" s="131"/>
      <c r="S182" s="131"/>
      <c r="T182" s="131"/>
      <c r="U182" s="131"/>
      <c r="V182" s="131"/>
      <c r="W182" s="131"/>
      <c r="X182" s="131"/>
      <c r="Y182" s="131"/>
      <c r="Z182" s="131"/>
      <c r="AA182" s="131"/>
      <c r="AB182" s="131"/>
    </row>
    <row r="183" spans="2:28" s="22" customFormat="1" x14ac:dyDescent="0.35">
      <c r="B183" s="131"/>
      <c r="C183" s="131"/>
      <c r="D183" s="131"/>
      <c r="E183" s="131"/>
      <c r="F183" s="131"/>
      <c r="G183" s="131"/>
      <c r="H183" s="131"/>
      <c r="I183" s="131"/>
      <c r="J183" s="131"/>
      <c r="K183" s="131"/>
      <c r="L183" s="131"/>
      <c r="M183" s="131"/>
      <c r="N183" s="131"/>
      <c r="O183" s="131"/>
      <c r="P183" s="131"/>
      <c r="Q183" s="131"/>
      <c r="R183" s="131"/>
      <c r="S183" s="131"/>
      <c r="T183" s="131"/>
      <c r="U183" s="131"/>
      <c r="V183" s="131"/>
      <c r="W183" s="131"/>
      <c r="X183" s="131"/>
      <c r="Y183" s="131"/>
      <c r="Z183" s="131"/>
      <c r="AA183" s="131"/>
      <c r="AB183" s="131"/>
    </row>
    <row r="184" spans="2:28" s="22" customFormat="1" x14ac:dyDescent="0.35">
      <c r="B184" s="131"/>
      <c r="C184" s="131"/>
      <c r="D184" s="131"/>
      <c r="E184" s="131"/>
      <c r="F184" s="131"/>
      <c r="G184" s="131"/>
      <c r="H184" s="131"/>
      <c r="I184" s="131"/>
      <c r="J184" s="131"/>
      <c r="K184" s="131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31"/>
      <c r="W184" s="131"/>
      <c r="X184" s="131"/>
      <c r="Y184" s="131"/>
      <c r="Z184" s="131"/>
      <c r="AA184" s="131"/>
      <c r="AB184" s="131"/>
    </row>
    <row r="185" spans="2:28" s="22" customFormat="1" x14ac:dyDescent="0.35">
      <c r="B185" s="131"/>
      <c r="C185" s="131"/>
      <c r="D185" s="131"/>
      <c r="E185" s="131"/>
      <c r="F185" s="131"/>
      <c r="G185" s="131"/>
      <c r="H185" s="131"/>
      <c r="I185" s="131"/>
      <c r="J185" s="131"/>
      <c r="K185" s="131"/>
      <c r="L185" s="131"/>
      <c r="M185" s="131"/>
      <c r="N185" s="131"/>
      <c r="O185" s="131"/>
      <c r="P185" s="131"/>
      <c r="Q185" s="131"/>
      <c r="R185" s="131"/>
      <c r="S185" s="131"/>
      <c r="T185" s="131"/>
      <c r="U185" s="131"/>
      <c r="V185" s="131"/>
      <c r="W185" s="131"/>
      <c r="X185" s="131"/>
      <c r="Y185" s="131"/>
      <c r="Z185" s="131"/>
      <c r="AA185" s="131"/>
      <c r="AB185" s="131"/>
    </row>
    <row r="186" spans="2:28" s="22" customFormat="1" x14ac:dyDescent="0.35">
      <c r="B186" s="131"/>
      <c r="C186" s="131"/>
      <c r="D186" s="131"/>
      <c r="E186" s="131"/>
      <c r="F186" s="131"/>
      <c r="G186" s="131"/>
      <c r="H186" s="131"/>
      <c r="I186" s="131"/>
      <c r="J186" s="131"/>
      <c r="K186" s="131"/>
      <c r="L186" s="131"/>
      <c r="M186" s="131"/>
      <c r="N186" s="131"/>
      <c r="O186" s="131"/>
      <c r="P186" s="131"/>
      <c r="Q186" s="131"/>
      <c r="R186" s="131"/>
      <c r="S186" s="131"/>
      <c r="T186" s="131"/>
      <c r="U186" s="131"/>
      <c r="V186" s="131"/>
      <c r="W186" s="131"/>
      <c r="X186" s="131"/>
      <c r="Y186" s="131"/>
      <c r="Z186" s="131"/>
      <c r="AA186" s="131"/>
      <c r="AB186" s="131"/>
    </row>
    <row r="187" spans="2:28" s="22" customFormat="1" x14ac:dyDescent="0.35">
      <c r="B187" s="131"/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/>
      <c r="T187" s="131"/>
      <c r="U187" s="131"/>
      <c r="V187" s="131"/>
      <c r="W187" s="131"/>
      <c r="X187" s="131"/>
      <c r="Y187" s="131"/>
      <c r="Z187" s="131"/>
      <c r="AA187" s="131"/>
      <c r="AB187" s="131"/>
    </row>
    <row r="188" spans="2:28" s="22" customFormat="1" x14ac:dyDescent="0.35">
      <c r="B188" s="131"/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31"/>
      <c r="W188" s="131"/>
      <c r="X188" s="131"/>
      <c r="Y188" s="131"/>
      <c r="Z188" s="131"/>
      <c r="AA188" s="131"/>
      <c r="AB188" s="131"/>
    </row>
    <row r="189" spans="2:28" s="22" customFormat="1" x14ac:dyDescent="0.35">
      <c r="B189" s="131"/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31"/>
      <c r="W189" s="131"/>
      <c r="X189" s="131"/>
      <c r="Y189" s="131"/>
      <c r="Z189" s="131"/>
      <c r="AA189" s="131"/>
      <c r="AB189" s="131"/>
    </row>
    <row r="190" spans="2:28" s="22" customFormat="1" x14ac:dyDescent="0.35">
      <c r="B190" s="131"/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1"/>
      <c r="P190" s="131"/>
      <c r="Q190" s="131"/>
      <c r="R190" s="131"/>
      <c r="S190" s="131"/>
      <c r="T190" s="131"/>
      <c r="U190" s="131"/>
      <c r="V190" s="131"/>
      <c r="W190" s="131"/>
      <c r="X190" s="131"/>
      <c r="Y190" s="131"/>
      <c r="Z190" s="131"/>
      <c r="AA190" s="131"/>
      <c r="AB190" s="131"/>
    </row>
    <row r="191" spans="2:28" s="22" customFormat="1" x14ac:dyDescent="0.35">
      <c r="B191" s="131"/>
      <c r="C191" s="131"/>
      <c r="D191" s="131"/>
      <c r="E191" s="131"/>
      <c r="F191" s="131"/>
      <c r="G191" s="131"/>
      <c r="H191" s="131"/>
      <c r="I191" s="131"/>
      <c r="J191" s="131"/>
      <c r="K191" s="131"/>
      <c r="L191" s="131"/>
      <c r="M191" s="131"/>
      <c r="N191" s="131"/>
      <c r="O191" s="131"/>
      <c r="P191" s="131"/>
      <c r="Q191" s="131"/>
      <c r="R191" s="131"/>
      <c r="S191" s="131"/>
      <c r="T191" s="131"/>
      <c r="U191" s="131"/>
      <c r="V191" s="131"/>
      <c r="W191" s="131"/>
      <c r="X191" s="131"/>
      <c r="Y191" s="131"/>
      <c r="Z191" s="131"/>
      <c r="AA191" s="131"/>
      <c r="AB191" s="131"/>
    </row>
    <row r="192" spans="2:28" s="22" customFormat="1" x14ac:dyDescent="0.35">
      <c r="B192" s="131"/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</row>
    <row r="193" spans="2:28" s="22" customFormat="1" x14ac:dyDescent="0.35">
      <c r="B193" s="131"/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31"/>
      <c r="S193" s="131"/>
      <c r="T193" s="131"/>
      <c r="U193" s="131"/>
      <c r="V193" s="131"/>
      <c r="W193" s="131"/>
      <c r="X193" s="131"/>
      <c r="Y193" s="131"/>
      <c r="Z193" s="131"/>
      <c r="AA193" s="131"/>
      <c r="AB193" s="131"/>
    </row>
    <row r="194" spans="2:28" s="22" customFormat="1" x14ac:dyDescent="0.35">
      <c r="B194" s="131"/>
      <c r="C194" s="131"/>
      <c r="D194" s="131"/>
      <c r="E194" s="131"/>
      <c r="F194" s="131"/>
      <c r="G194" s="131"/>
      <c r="H194" s="131"/>
      <c r="I194" s="131"/>
      <c r="J194" s="131"/>
      <c r="K194" s="131"/>
      <c r="L194" s="131"/>
      <c r="M194" s="131"/>
      <c r="N194" s="131"/>
      <c r="O194" s="131"/>
      <c r="P194" s="131"/>
      <c r="Q194" s="131"/>
      <c r="R194" s="131"/>
      <c r="S194" s="131"/>
      <c r="T194" s="131"/>
      <c r="U194" s="131"/>
      <c r="V194" s="131"/>
      <c r="W194" s="131"/>
      <c r="X194" s="131"/>
      <c r="Y194" s="131"/>
      <c r="Z194" s="131"/>
      <c r="AA194" s="131"/>
      <c r="AB194" s="131"/>
    </row>
    <row r="195" spans="2:28" s="22" customFormat="1" x14ac:dyDescent="0.35">
      <c r="B195" s="131"/>
      <c r="C195" s="131"/>
      <c r="D195" s="131"/>
      <c r="E195" s="131"/>
      <c r="F195" s="131"/>
      <c r="G195" s="131"/>
      <c r="H195" s="131"/>
      <c r="I195" s="131"/>
      <c r="J195" s="131"/>
      <c r="K195" s="131"/>
      <c r="L195" s="131"/>
      <c r="M195" s="131"/>
      <c r="N195" s="131"/>
      <c r="O195" s="131"/>
      <c r="P195" s="131"/>
      <c r="Q195" s="131"/>
      <c r="R195" s="131"/>
      <c r="S195" s="131"/>
      <c r="T195" s="131"/>
      <c r="U195" s="131"/>
      <c r="V195" s="131"/>
      <c r="W195" s="131"/>
      <c r="X195" s="131"/>
      <c r="Y195" s="131"/>
      <c r="Z195" s="131"/>
      <c r="AA195" s="131"/>
      <c r="AB195" s="131"/>
    </row>
    <row r="196" spans="2:28" s="22" customFormat="1" ht="20.25" customHeight="1" x14ac:dyDescent="0.35"/>
    <row r="197" spans="2:28" s="22" customFormat="1" x14ac:dyDescent="0.35"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  <c r="AA197" s="131"/>
      <c r="AB197" s="131"/>
    </row>
    <row r="198" spans="2:28" s="22" customFormat="1" x14ac:dyDescent="0.35">
      <c r="B198" s="131"/>
      <c r="C198" s="131"/>
      <c r="D198" s="131"/>
      <c r="E198" s="131"/>
      <c r="F198" s="131"/>
      <c r="G198" s="131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  <c r="S198" s="131"/>
      <c r="T198" s="131"/>
      <c r="U198" s="131"/>
      <c r="V198" s="131"/>
      <c r="W198" s="131"/>
      <c r="X198" s="131"/>
      <c r="Y198" s="131"/>
      <c r="Z198" s="131"/>
      <c r="AA198" s="131"/>
      <c r="AB198" s="131"/>
    </row>
    <row r="199" spans="2:28" s="22" customFormat="1" x14ac:dyDescent="0.35">
      <c r="B199" s="131"/>
      <c r="C199" s="131"/>
      <c r="D199" s="131"/>
      <c r="E199" s="131"/>
      <c r="F199" s="131"/>
      <c r="G199" s="131"/>
      <c r="H199" s="131"/>
      <c r="I199" s="131"/>
      <c r="J199" s="131"/>
      <c r="K199" s="131"/>
      <c r="L199" s="131"/>
      <c r="M199" s="131"/>
      <c r="N199" s="131"/>
      <c r="O199" s="131"/>
      <c r="P199" s="131"/>
      <c r="Q199" s="131"/>
      <c r="R199" s="131"/>
      <c r="S199" s="131"/>
      <c r="T199" s="131"/>
      <c r="U199" s="131"/>
      <c r="V199" s="131"/>
      <c r="W199" s="131"/>
      <c r="X199" s="131"/>
      <c r="Y199" s="131"/>
      <c r="Z199" s="131"/>
      <c r="AA199" s="131"/>
      <c r="AB199" s="131"/>
    </row>
    <row r="200" spans="2:28" s="22" customFormat="1" x14ac:dyDescent="0.35">
      <c r="B200" s="131"/>
      <c r="C200" s="131"/>
      <c r="D200" s="131"/>
      <c r="E200" s="131"/>
      <c r="F200" s="131"/>
      <c r="G200" s="131"/>
      <c r="H200" s="131"/>
      <c r="I200" s="131"/>
      <c r="J200" s="131"/>
      <c r="K200" s="131"/>
      <c r="L200" s="131"/>
      <c r="M200" s="131"/>
      <c r="N200" s="131"/>
      <c r="O200" s="131"/>
      <c r="P200" s="131"/>
      <c r="Q200" s="131"/>
      <c r="R200" s="131"/>
      <c r="S200" s="131"/>
      <c r="T200" s="131"/>
      <c r="U200" s="131"/>
      <c r="V200" s="131"/>
      <c r="W200" s="131"/>
      <c r="X200" s="131"/>
      <c r="Y200" s="131"/>
      <c r="Z200" s="131"/>
      <c r="AA200" s="131"/>
      <c r="AB200" s="131"/>
    </row>
    <row r="201" spans="2:28" s="22" customFormat="1" x14ac:dyDescent="0.35">
      <c r="B201" s="131"/>
      <c r="C201" s="131"/>
      <c r="D201" s="131"/>
      <c r="E201" s="131"/>
      <c r="F201" s="131"/>
      <c r="G201" s="131"/>
      <c r="H201" s="131"/>
      <c r="I201" s="131"/>
      <c r="J201" s="131"/>
      <c r="K201" s="131"/>
      <c r="L201" s="131"/>
      <c r="M201" s="131"/>
      <c r="N201" s="131"/>
      <c r="O201" s="131"/>
      <c r="P201" s="131"/>
      <c r="Q201" s="131"/>
      <c r="R201" s="131"/>
      <c r="S201" s="131"/>
      <c r="T201" s="131"/>
      <c r="U201" s="131"/>
      <c r="V201" s="131"/>
      <c r="W201" s="131"/>
      <c r="X201" s="131"/>
      <c r="Y201" s="131"/>
      <c r="Z201" s="131"/>
      <c r="AA201" s="131"/>
      <c r="AB201" s="131"/>
    </row>
    <row r="202" spans="2:28" s="22" customFormat="1" x14ac:dyDescent="0.35">
      <c r="B202" s="131"/>
      <c r="C202" s="131"/>
      <c r="D202" s="131"/>
      <c r="E202" s="131"/>
      <c r="F202" s="131"/>
      <c r="G202" s="131"/>
      <c r="H202" s="131"/>
      <c r="I202" s="131"/>
      <c r="J202" s="131"/>
      <c r="K202" s="131"/>
      <c r="L202" s="131"/>
      <c r="M202" s="131"/>
      <c r="N202" s="131"/>
      <c r="O202" s="131"/>
      <c r="P202" s="131"/>
      <c r="Q202" s="131"/>
      <c r="R202" s="131"/>
      <c r="S202" s="131"/>
      <c r="T202" s="131"/>
      <c r="U202" s="131"/>
      <c r="V202" s="131"/>
      <c r="W202" s="131"/>
      <c r="X202" s="131"/>
      <c r="Y202" s="131"/>
      <c r="Z202" s="131"/>
      <c r="AA202" s="131"/>
      <c r="AB202" s="131"/>
    </row>
    <row r="203" spans="2:28" s="22" customFormat="1" x14ac:dyDescent="0.35">
      <c r="B203" s="131"/>
      <c r="C203" s="131"/>
      <c r="D203" s="131"/>
      <c r="E203" s="131"/>
      <c r="F203" s="131"/>
      <c r="G203" s="131"/>
      <c r="H203" s="131"/>
      <c r="I203" s="131"/>
      <c r="J203" s="131"/>
      <c r="K203" s="131"/>
      <c r="L203" s="131"/>
      <c r="M203" s="131"/>
      <c r="N203" s="131"/>
      <c r="O203" s="131"/>
      <c r="P203" s="131"/>
      <c r="Q203" s="131"/>
      <c r="R203" s="131"/>
      <c r="S203" s="131"/>
      <c r="T203" s="131"/>
      <c r="U203" s="131"/>
      <c r="V203" s="131"/>
      <c r="W203" s="131"/>
      <c r="X203" s="131"/>
      <c r="Y203" s="131"/>
      <c r="Z203" s="131"/>
      <c r="AA203" s="131"/>
      <c r="AB203" s="131"/>
    </row>
    <row r="204" spans="2:28" s="22" customFormat="1" x14ac:dyDescent="0.35">
      <c r="B204" s="131"/>
      <c r="C204" s="131"/>
      <c r="D204" s="131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  <c r="Q204" s="131"/>
      <c r="R204" s="131"/>
      <c r="S204" s="131"/>
      <c r="T204" s="131"/>
      <c r="U204" s="131"/>
      <c r="V204" s="131"/>
      <c r="W204" s="131"/>
      <c r="X204" s="131"/>
      <c r="Y204" s="131"/>
      <c r="Z204" s="131"/>
      <c r="AA204" s="131"/>
      <c r="AB204" s="131"/>
    </row>
    <row r="205" spans="2:28" s="22" customFormat="1" x14ac:dyDescent="0.35">
      <c r="B205" s="131"/>
      <c r="C205" s="131"/>
      <c r="D205" s="131"/>
      <c r="E205" s="131"/>
      <c r="F205" s="131"/>
      <c r="G205" s="131"/>
      <c r="H205" s="131"/>
      <c r="I205" s="131"/>
      <c r="J205" s="131"/>
      <c r="K205" s="131"/>
      <c r="L205" s="131"/>
      <c r="M205" s="131"/>
      <c r="N205" s="131"/>
      <c r="O205" s="131"/>
      <c r="P205" s="131"/>
      <c r="Q205" s="131"/>
      <c r="R205" s="131"/>
      <c r="S205" s="131"/>
      <c r="T205" s="131"/>
      <c r="U205" s="131"/>
      <c r="V205" s="131"/>
      <c r="W205" s="131"/>
      <c r="X205" s="131"/>
      <c r="Y205" s="131"/>
      <c r="Z205" s="131"/>
      <c r="AA205" s="131"/>
      <c r="AB205" s="131"/>
    </row>
    <row r="206" spans="2:28" s="22" customFormat="1" x14ac:dyDescent="0.35">
      <c r="B206" s="131"/>
      <c r="C206" s="131"/>
      <c r="D206" s="131"/>
      <c r="E206" s="131"/>
      <c r="F206" s="131"/>
      <c r="G206" s="131"/>
      <c r="H206" s="131"/>
      <c r="I206" s="131"/>
      <c r="J206" s="131"/>
      <c r="K206" s="131"/>
      <c r="L206" s="131"/>
      <c r="M206" s="131"/>
      <c r="N206" s="131"/>
      <c r="O206" s="131"/>
      <c r="P206" s="131"/>
      <c r="Q206" s="131"/>
      <c r="R206" s="131"/>
      <c r="S206" s="131"/>
      <c r="T206" s="131"/>
      <c r="U206" s="131"/>
      <c r="V206" s="131"/>
      <c r="W206" s="131"/>
      <c r="X206" s="131"/>
      <c r="Y206" s="131"/>
      <c r="Z206" s="131"/>
      <c r="AA206" s="131"/>
      <c r="AB206" s="131"/>
    </row>
    <row r="207" spans="2:28" s="22" customFormat="1" x14ac:dyDescent="0.35">
      <c r="B207" s="131"/>
      <c r="C207" s="131"/>
      <c r="D207" s="131"/>
      <c r="E207" s="131"/>
      <c r="F207" s="131"/>
      <c r="G207" s="131"/>
      <c r="H207" s="131"/>
      <c r="I207" s="131"/>
      <c r="J207" s="131"/>
      <c r="K207" s="131"/>
      <c r="L207" s="131"/>
      <c r="M207" s="131"/>
      <c r="N207" s="131"/>
      <c r="O207" s="131"/>
      <c r="P207" s="131"/>
      <c r="Q207" s="131"/>
      <c r="R207" s="131"/>
      <c r="S207" s="131"/>
      <c r="T207" s="131"/>
      <c r="U207" s="131"/>
      <c r="V207" s="131"/>
      <c r="W207" s="131"/>
      <c r="X207" s="131"/>
      <c r="Y207" s="131"/>
      <c r="Z207" s="131"/>
      <c r="AA207" s="131"/>
      <c r="AB207" s="131"/>
    </row>
    <row r="208" spans="2:28" s="22" customFormat="1" x14ac:dyDescent="0.35">
      <c r="B208" s="131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  <c r="P208" s="131"/>
      <c r="Q208" s="131"/>
      <c r="R208" s="131"/>
      <c r="S208" s="131"/>
      <c r="T208" s="131"/>
      <c r="U208" s="131"/>
      <c r="V208" s="131"/>
      <c r="W208" s="131"/>
      <c r="X208" s="131"/>
      <c r="Y208" s="131"/>
      <c r="Z208" s="131"/>
      <c r="AA208" s="131"/>
      <c r="AB208" s="131"/>
    </row>
    <row r="209" spans="2:28" s="22" customFormat="1" x14ac:dyDescent="0.35">
      <c r="B209" s="131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  <c r="P209" s="131"/>
      <c r="Q209" s="131"/>
      <c r="R209" s="131"/>
      <c r="S209" s="131"/>
      <c r="T209" s="131"/>
      <c r="U209" s="131"/>
      <c r="V209" s="131"/>
      <c r="W209" s="131"/>
      <c r="X209" s="131"/>
      <c r="Y209" s="131"/>
      <c r="Z209" s="131"/>
      <c r="AA209" s="131"/>
      <c r="AB209" s="131"/>
    </row>
    <row r="210" spans="2:28" s="22" customFormat="1" x14ac:dyDescent="0.35">
      <c r="B210" s="131"/>
      <c r="C210" s="131"/>
      <c r="D210" s="131"/>
      <c r="E210" s="131"/>
      <c r="F210" s="131"/>
      <c r="G210" s="131"/>
      <c r="H210" s="131"/>
      <c r="I210" s="131"/>
      <c r="J210" s="131"/>
      <c r="K210" s="131"/>
      <c r="L210" s="131"/>
      <c r="M210" s="131"/>
      <c r="N210" s="131"/>
      <c r="O210" s="131"/>
      <c r="P210" s="131"/>
      <c r="Q210" s="131"/>
      <c r="R210" s="131"/>
      <c r="S210" s="131"/>
      <c r="T210" s="131"/>
      <c r="U210" s="131"/>
      <c r="V210" s="131"/>
      <c r="W210" s="131"/>
      <c r="X210" s="131"/>
      <c r="Y210" s="131"/>
      <c r="Z210" s="131"/>
      <c r="AA210" s="131"/>
      <c r="AB210" s="131"/>
    </row>
    <row r="211" spans="2:28" s="22" customFormat="1" x14ac:dyDescent="0.35">
      <c r="B211" s="131"/>
      <c r="C211" s="131"/>
      <c r="D211" s="131"/>
      <c r="E211" s="131"/>
      <c r="F211" s="131"/>
      <c r="G211" s="131"/>
      <c r="H211" s="131"/>
      <c r="I211" s="131"/>
      <c r="J211" s="131"/>
      <c r="K211" s="131"/>
      <c r="L211" s="131"/>
      <c r="M211" s="131"/>
      <c r="N211" s="131"/>
      <c r="O211" s="131"/>
      <c r="P211" s="131"/>
      <c r="Q211" s="131"/>
      <c r="R211" s="131"/>
      <c r="S211" s="131"/>
      <c r="T211" s="131"/>
      <c r="U211" s="131"/>
      <c r="V211" s="131"/>
      <c r="W211" s="131"/>
      <c r="X211" s="131"/>
      <c r="Y211" s="131"/>
      <c r="Z211" s="131"/>
      <c r="AA211" s="131"/>
      <c r="AB211" s="131"/>
    </row>
    <row r="212" spans="2:28" s="22" customFormat="1" x14ac:dyDescent="0.35">
      <c r="B212" s="131"/>
      <c r="C212" s="131"/>
      <c r="D212" s="131"/>
      <c r="E212" s="131"/>
      <c r="F212" s="131"/>
      <c r="G212" s="131"/>
      <c r="H212" s="131"/>
      <c r="I212" s="131"/>
      <c r="J212" s="131"/>
      <c r="K212" s="131"/>
      <c r="L212" s="131"/>
      <c r="M212" s="131"/>
      <c r="N212" s="131"/>
      <c r="O212" s="131"/>
      <c r="P212" s="131"/>
      <c r="Q212" s="131"/>
      <c r="R212" s="131"/>
      <c r="S212" s="131"/>
      <c r="T212" s="131"/>
      <c r="U212" s="131"/>
      <c r="V212" s="131"/>
      <c r="W212" s="131"/>
      <c r="X212" s="131"/>
      <c r="Y212" s="131"/>
      <c r="Z212" s="131"/>
      <c r="AA212" s="131"/>
      <c r="AB212" s="131"/>
    </row>
    <row r="213" spans="2:28" s="22" customFormat="1" x14ac:dyDescent="0.35">
      <c r="B213" s="131"/>
      <c r="C213" s="131"/>
      <c r="D213" s="131"/>
      <c r="E213" s="131"/>
      <c r="F213" s="131"/>
      <c r="G213" s="131"/>
      <c r="H213" s="131"/>
      <c r="I213" s="131"/>
      <c r="J213" s="131"/>
      <c r="K213" s="131"/>
      <c r="L213" s="131"/>
      <c r="M213" s="131"/>
      <c r="N213" s="131"/>
      <c r="O213" s="131"/>
      <c r="P213" s="131"/>
      <c r="Q213" s="131"/>
      <c r="R213" s="131"/>
      <c r="S213" s="131"/>
      <c r="T213" s="131"/>
      <c r="U213" s="131"/>
      <c r="V213" s="131"/>
      <c r="W213" s="131"/>
      <c r="X213" s="131"/>
      <c r="Y213" s="131"/>
      <c r="Z213" s="131"/>
      <c r="AA213" s="131"/>
      <c r="AB213" s="131"/>
    </row>
    <row r="214" spans="2:28" s="22" customFormat="1" x14ac:dyDescent="0.35">
      <c r="B214" s="131"/>
      <c r="C214" s="131"/>
      <c r="D214" s="131"/>
      <c r="E214" s="131"/>
      <c r="F214" s="131"/>
      <c r="G214" s="131"/>
      <c r="H214" s="131"/>
      <c r="I214" s="131"/>
      <c r="J214" s="131"/>
      <c r="K214" s="131"/>
      <c r="L214" s="131"/>
      <c r="M214" s="131"/>
      <c r="N214" s="131"/>
      <c r="O214" s="131"/>
      <c r="P214" s="131"/>
      <c r="Q214" s="131"/>
      <c r="R214" s="131"/>
      <c r="S214" s="131"/>
      <c r="T214" s="131"/>
      <c r="U214" s="131"/>
      <c r="V214" s="131"/>
      <c r="W214" s="131"/>
      <c r="X214" s="131"/>
      <c r="Y214" s="131"/>
      <c r="Z214" s="131"/>
      <c r="AA214" s="131"/>
      <c r="AB214" s="131"/>
    </row>
    <row r="215" spans="2:28" s="22" customFormat="1" x14ac:dyDescent="0.35">
      <c r="B215" s="131"/>
      <c r="C215" s="131"/>
      <c r="D215" s="131"/>
      <c r="E215" s="131"/>
      <c r="F215" s="131"/>
      <c r="G215" s="131"/>
      <c r="H215" s="131"/>
      <c r="I215" s="131"/>
      <c r="J215" s="131"/>
      <c r="K215" s="131"/>
      <c r="L215" s="131"/>
      <c r="M215" s="131"/>
      <c r="N215" s="131"/>
      <c r="O215" s="131"/>
      <c r="P215" s="131"/>
      <c r="Q215" s="131"/>
      <c r="R215" s="131"/>
      <c r="S215" s="131"/>
      <c r="T215" s="131"/>
      <c r="U215" s="131"/>
      <c r="V215" s="131"/>
      <c r="W215" s="131"/>
      <c r="X215" s="131"/>
      <c r="Y215" s="131"/>
      <c r="Z215" s="131"/>
      <c r="AA215" s="131"/>
      <c r="AB215" s="131"/>
    </row>
    <row r="216" spans="2:28" s="22" customFormat="1" x14ac:dyDescent="0.35">
      <c r="B216" s="131"/>
      <c r="C216" s="131"/>
      <c r="D216" s="131"/>
      <c r="E216" s="131"/>
      <c r="F216" s="131"/>
      <c r="G216" s="131"/>
      <c r="H216" s="131"/>
      <c r="I216" s="131"/>
      <c r="J216" s="131"/>
      <c r="K216" s="131"/>
      <c r="L216" s="131"/>
      <c r="M216" s="131"/>
      <c r="N216" s="131"/>
      <c r="O216" s="131"/>
      <c r="P216" s="131"/>
      <c r="Q216" s="131"/>
      <c r="R216" s="131"/>
      <c r="S216" s="131"/>
      <c r="T216" s="131"/>
      <c r="U216" s="131"/>
      <c r="V216" s="131"/>
      <c r="W216" s="131"/>
      <c r="X216" s="131"/>
      <c r="Y216" s="131"/>
      <c r="Z216" s="131"/>
      <c r="AA216" s="131"/>
      <c r="AB216" s="131"/>
    </row>
    <row r="217" spans="2:28" s="22" customFormat="1" x14ac:dyDescent="0.35">
      <c r="B217" s="131"/>
      <c r="C217" s="131"/>
      <c r="D217" s="131"/>
      <c r="E217" s="131"/>
      <c r="F217" s="131"/>
      <c r="G217" s="131"/>
      <c r="H217" s="131"/>
      <c r="I217" s="131"/>
      <c r="J217" s="131"/>
      <c r="K217" s="131"/>
      <c r="L217" s="131"/>
      <c r="M217" s="131"/>
      <c r="N217" s="131"/>
      <c r="O217" s="131"/>
      <c r="P217" s="131"/>
      <c r="Q217" s="131"/>
      <c r="R217" s="131"/>
      <c r="S217" s="131"/>
      <c r="T217" s="131"/>
      <c r="U217" s="131"/>
      <c r="V217" s="131"/>
      <c r="W217" s="131"/>
      <c r="X217" s="131"/>
      <c r="Y217" s="131"/>
      <c r="Z217" s="131"/>
      <c r="AA217" s="131"/>
      <c r="AB217" s="131"/>
    </row>
    <row r="218" spans="2:28" s="22" customFormat="1" x14ac:dyDescent="0.35">
      <c r="B218" s="131"/>
      <c r="C218" s="131"/>
      <c r="D218" s="131"/>
      <c r="E218" s="131"/>
      <c r="F218" s="131"/>
      <c r="G218" s="131"/>
      <c r="H218" s="131"/>
      <c r="I218" s="131"/>
      <c r="J218" s="131"/>
      <c r="K218" s="131"/>
      <c r="L218" s="131"/>
      <c r="M218" s="131"/>
      <c r="N218" s="131"/>
      <c r="O218" s="131"/>
      <c r="P218" s="131"/>
      <c r="Q218" s="131"/>
      <c r="R218" s="131"/>
      <c r="S218" s="131"/>
      <c r="T218" s="131"/>
      <c r="U218" s="131"/>
      <c r="V218" s="131"/>
      <c r="W218" s="131"/>
      <c r="X218" s="131"/>
      <c r="Y218" s="131"/>
      <c r="Z218" s="131"/>
      <c r="AA218" s="131"/>
      <c r="AB218" s="131"/>
    </row>
    <row r="219" spans="2:28" s="22" customFormat="1" x14ac:dyDescent="0.35">
      <c r="B219" s="131"/>
      <c r="C219" s="131"/>
      <c r="D219" s="131"/>
      <c r="E219" s="131"/>
      <c r="F219" s="131"/>
      <c r="G219" s="131"/>
      <c r="H219" s="131"/>
      <c r="I219" s="131"/>
      <c r="J219" s="131"/>
      <c r="K219" s="131"/>
      <c r="L219" s="131"/>
      <c r="M219" s="131"/>
      <c r="N219" s="131"/>
      <c r="O219" s="131"/>
      <c r="P219" s="131"/>
      <c r="Q219" s="131"/>
      <c r="R219" s="131"/>
      <c r="S219" s="131"/>
      <c r="T219" s="131"/>
      <c r="U219" s="131"/>
      <c r="V219" s="131"/>
      <c r="W219" s="131"/>
      <c r="X219" s="131"/>
      <c r="Y219" s="131"/>
      <c r="Z219" s="131"/>
      <c r="AA219" s="131"/>
      <c r="AB219" s="131"/>
    </row>
    <row r="220" spans="2:28" s="22" customFormat="1" x14ac:dyDescent="0.35">
      <c r="B220" s="131"/>
      <c r="C220" s="131"/>
      <c r="D220" s="131"/>
      <c r="E220" s="131"/>
      <c r="F220" s="131"/>
      <c r="G220" s="131"/>
      <c r="H220" s="131"/>
      <c r="I220" s="131"/>
      <c r="J220" s="131"/>
      <c r="K220" s="131"/>
      <c r="L220" s="131"/>
      <c r="M220" s="131"/>
      <c r="N220" s="131"/>
      <c r="O220" s="131"/>
      <c r="P220" s="131"/>
      <c r="Q220" s="131"/>
      <c r="R220" s="131"/>
      <c r="S220" s="131"/>
      <c r="T220" s="131"/>
      <c r="U220" s="131"/>
      <c r="V220" s="131"/>
      <c r="W220" s="131"/>
      <c r="X220" s="131"/>
      <c r="Y220" s="131"/>
      <c r="Z220" s="131"/>
      <c r="AA220" s="131"/>
      <c r="AB220" s="131"/>
    </row>
    <row r="221" spans="2:28" s="22" customFormat="1" x14ac:dyDescent="0.35"/>
    <row r="222" spans="2:28" s="22" customFormat="1" x14ac:dyDescent="0.35"/>
    <row r="223" spans="2:28" s="22" customFormat="1" x14ac:dyDescent="0.35"/>
    <row r="224" spans="2:28" s="22" customFormat="1" hidden="1" x14ac:dyDescent="0.35"/>
    <row r="225" s="22" customFormat="1" hidden="1" x14ac:dyDescent="0.35"/>
    <row r="226" s="22" customFormat="1" hidden="1" x14ac:dyDescent="0.35"/>
    <row r="227" s="22" customFormat="1" hidden="1" x14ac:dyDescent="0.35"/>
    <row r="228" s="22" customFormat="1" hidden="1" x14ac:dyDescent="0.35"/>
    <row r="229" s="22" customFormat="1" hidden="1" x14ac:dyDescent="0.35"/>
    <row r="230" s="22" customFormat="1" hidden="1" x14ac:dyDescent="0.35"/>
    <row r="231" s="22" customFormat="1" hidden="1" x14ac:dyDescent="0.35"/>
    <row r="232" s="22" customFormat="1" hidden="1" x14ac:dyDescent="0.35"/>
    <row r="233" s="22" customFormat="1" hidden="1" x14ac:dyDescent="0.35"/>
    <row r="234" s="22" customFormat="1" hidden="1" x14ac:dyDescent="0.35"/>
    <row r="235" s="22" customFormat="1" hidden="1" x14ac:dyDescent="0.35"/>
    <row r="236" s="22" customFormat="1" hidden="1" x14ac:dyDescent="0.35"/>
    <row r="237" s="22" customFormat="1" hidden="1" x14ac:dyDescent="0.35"/>
    <row r="238" s="22" customFormat="1" hidden="1" x14ac:dyDescent="0.35"/>
    <row r="239" s="22" customFormat="1" hidden="1" x14ac:dyDescent="0.35"/>
    <row r="240" s="22" customFormat="1" hidden="1" x14ac:dyDescent="0.35"/>
    <row r="241" s="22" customFormat="1" hidden="1" x14ac:dyDescent="0.35"/>
    <row r="242" s="22" customFormat="1" hidden="1" x14ac:dyDescent="0.35"/>
    <row r="243" s="22" customFormat="1" hidden="1" x14ac:dyDescent="0.35"/>
    <row r="244" s="22" customFormat="1" hidden="1" x14ac:dyDescent="0.35"/>
    <row r="245" s="22" customFormat="1" hidden="1" x14ac:dyDescent="0.35"/>
    <row r="246" s="22" customFormat="1" hidden="1" x14ac:dyDescent="0.35"/>
    <row r="247" s="22" customFormat="1" hidden="1" x14ac:dyDescent="0.35"/>
    <row r="248" s="22" customFormat="1" hidden="1" x14ac:dyDescent="0.35"/>
    <row r="249" s="22" customFormat="1" hidden="1" x14ac:dyDescent="0.35"/>
    <row r="250" s="22" customFormat="1" hidden="1" x14ac:dyDescent="0.35"/>
    <row r="251" s="22" customFormat="1" hidden="1" x14ac:dyDescent="0.35"/>
    <row r="252" s="22" customFormat="1" hidden="1" x14ac:dyDescent="0.35"/>
    <row r="253" s="22" customFormat="1" hidden="1" x14ac:dyDescent="0.35"/>
    <row r="254" s="22" customFormat="1" hidden="1" x14ac:dyDescent="0.35"/>
    <row r="255" s="22" customFormat="1" hidden="1" x14ac:dyDescent="0.35"/>
    <row r="256" s="22" customFormat="1" hidden="1" x14ac:dyDescent="0.35"/>
    <row r="257" s="22" customFormat="1" hidden="1" x14ac:dyDescent="0.35"/>
    <row r="258" s="22" customFormat="1" hidden="1" x14ac:dyDescent="0.35"/>
    <row r="259" s="22" customFormat="1" hidden="1" x14ac:dyDescent="0.35"/>
    <row r="260" s="22" customFormat="1" hidden="1" x14ac:dyDescent="0.35"/>
    <row r="261" s="22" customFormat="1" hidden="1" x14ac:dyDescent="0.35"/>
    <row r="262" s="22" customFormat="1" hidden="1" x14ac:dyDescent="0.35"/>
    <row r="263" s="22" customFormat="1" hidden="1" x14ac:dyDescent="0.35"/>
    <row r="264" s="22" customFormat="1" hidden="1" x14ac:dyDescent="0.35"/>
    <row r="265" s="22" customFormat="1" hidden="1" x14ac:dyDescent="0.35"/>
    <row r="266" s="22" customFormat="1" hidden="1" x14ac:dyDescent="0.35"/>
    <row r="267" s="22" customFormat="1" hidden="1" x14ac:dyDescent="0.35"/>
    <row r="268" s="22" customFormat="1" hidden="1" x14ac:dyDescent="0.35"/>
    <row r="269" s="22" customFormat="1" hidden="1" x14ac:dyDescent="0.35"/>
    <row r="270" s="22" customFormat="1" hidden="1" x14ac:dyDescent="0.35"/>
    <row r="271" s="22" customFormat="1" hidden="1" x14ac:dyDescent="0.35"/>
    <row r="272" s="22" customFormat="1" hidden="1" x14ac:dyDescent="0.35"/>
    <row r="273" s="22" customFormat="1" hidden="1" x14ac:dyDescent="0.35"/>
    <row r="274" s="22" customFormat="1" hidden="1" x14ac:dyDescent="0.35"/>
    <row r="275" s="22" customFormat="1" hidden="1" x14ac:dyDescent="0.35"/>
    <row r="276" s="22" customFormat="1" hidden="1" x14ac:dyDescent="0.35"/>
    <row r="277" s="22" customFormat="1" hidden="1" x14ac:dyDescent="0.35"/>
    <row r="278" s="22" customFormat="1" hidden="1" x14ac:dyDescent="0.35"/>
    <row r="279" s="22" customFormat="1" hidden="1" x14ac:dyDescent="0.35"/>
    <row r="280" s="22" customFormat="1" hidden="1" x14ac:dyDescent="0.35"/>
    <row r="281" s="22" customFormat="1" hidden="1" x14ac:dyDescent="0.35"/>
    <row r="282" s="22" customFormat="1" hidden="1" x14ac:dyDescent="0.35"/>
    <row r="283" s="22" customFormat="1" hidden="1" x14ac:dyDescent="0.35"/>
    <row r="284" s="22" customFormat="1" hidden="1" x14ac:dyDescent="0.35"/>
    <row r="285" s="22" customFormat="1" hidden="1" x14ac:dyDescent="0.35"/>
    <row r="286" s="22" customFormat="1" hidden="1" x14ac:dyDescent="0.35"/>
    <row r="287" s="22" customFormat="1" hidden="1" x14ac:dyDescent="0.35"/>
    <row r="288" s="22" customFormat="1" hidden="1" x14ac:dyDescent="0.35"/>
    <row r="289" s="22" customFormat="1" hidden="1" x14ac:dyDescent="0.35"/>
    <row r="290" s="22" customFormat="1" hidden="1" x14ac:dyDescent="0.35"/>
    <row r="291" s="22" customFormat="1" hidden="1" x14ac:dyDescent="0.35"/>
    <row r="292" s="22" customFormat="1" hidden="1" x14ac:dyDescent="0.35"/>
    <row r="293" s="22" customFormat="1" hidden="1" x14ac:dyDescent="0.35"/>
    <row r="294" s="22" customFormat="1" hidden="1" x14ac:dyDescent="0.35"/>
    <row r="295" s="22" customFormat="1" hidden="1" x14ac:dyDescent="0.35"/>
    <row r="296" s="22" customFormat="1" hidden="1" x14ac:dyDescent="0.35"/>
    <row r="297" s="22" customFormat="1" hidden="1" x14ac:dyDescent="0.35"/>
    <row r="298" s="22" customFormat="1" hidden="1" x14ac:dyDescent="0.35"/>
    <row r="299" s="22" customFormat="1" hidden="1" x14ac:dyDescent="0.35"/>
    <row r="300" s="22" customFormat="1" hidden="1" x14ac:dyDescent="0.35"/>
    <row r="301" s="22" customFormat="1" hidden="1" x14ac:dyDescent="0.35"/>
    <row r="302" s="22" customFormat="1" hidden="1" x14ac:dyDescent="0.35"/>
    <row r="303" s="22" customFormat="1" hidden="1" x14ac:dyDescent="0.35"/>
    <row r="304" s="22" customFormat="1" hidden="1" x14ac:dyDescent="0.35"/>
    <row r="305" s="22" customFormat="1" hidden="1" x14ac:dyDescent="0.35"/>
    <row r="306" s="22" customFormat="1" hidden="1" x14ac:dyDescent="0.35"/>
    <row r="307" s="22" customFormat="1" hidden="1" x14ac:dyDescent="0.35"/>
    <row r="308" s="22" customFormat="1" hidden="1" x14ac:dyDescent="0.35"/>
    <row r="309" s="22" customFormat="1" hidden="1" x14ac:dyDescent="0.35"/>
    <row r="310" s="22" customFormat="1" hidden="1" x14ac:dyDescent="0.35"/>
    <row r="311" s="22" customFormat="1" hidden="1" x14ac:dyDescent="0.35"/>
    <row r="312" s="22" customFormat="1" hidden="1" x14ac:dyDescent="0.35"/>
    <row r="313" s="22" customFormat="1" hidden="1" x14ac:dyDescent="0.35"/>
    <row r="314" s="22" customFormat="1" hidden="1" x14ac:dyDescent="0.35"/>
    <row r="315" s="22" customFormat="1" hidden="1" x14ac:dyDescent="0.35"/>
    <row r="316" s="22" customFormat="1" hidden="1" x14ac:dyDescent="0.35"/>
    <row r="317" s="22" customFormat="1" hidden="1" x14ac:dyDescent="0.35"/>
    <row r="318" s="22" customFormat="1" hidden="1" x14ac:dyDescent="0.35"/>
    <row r="319" s="22" customFormat="1" hidden="1" x14ac:dyDescent="0.35"/>
    <row r="320" s="22" customFormat="1" hidden="1" x14ac:dyDescent="0.35"/>
    <row r="321" s="22" customFormat="1" hidden="1" x14ac:dyDescent="0.35"/>
    <row r="322" s="22" customFormat="1" hidden="1" x14ac:dyDescent="0.35"/>
    <row r="323" s="22" customFormat="1" hidden="1" x14ac:dyDescent="0.35"/>
    <row r="324" s="22" customFormat="1" hidden="1" x14ac:dyDescent="0.35"/>
    <row r="325" s="22" customFormat="1" hidden="1" x14ac:dyDescent="0.35"/>
    <row r="326" s="22" customFormat="1" hidden="1" x14ac:dyDescent="0.35"/>
    <row r="327" s="22" customFormat="1" hidden="1" x14ac:dyDescent="0.35"/>
    <row r="328" s="22" customFormat="1" hidden="1" x14ac:dyDescent="0.35"/>
    <row r="329" s="22" customFormat="1" hidden="1" x14ac:dyDescent="0.35"/>
    <row r="330" s="22" customFormat="1" hidden="1" x14ac:dyDescent="0.35"/>
    <row r="331" s="22" customFormat="1" hidden="1" x14ac:dyDescent="0.35"/>
    <row r="332" s="22" customFormat="1" hidden="1" x14ac:dyDescent="0.35"/>
    <row r="333" s="22" customFormat="1" hidden="1" x14ac:dyDescent="0.35"/>
    <row r="334" s="22" customFormat="1" hidden="1" x14ac:dyDescent="0.35"/>
    <row r="335" s="22" customFormat="1" hidden="1" x14ac:dyDescent="0.35"/>
    <row r="336" s="22" customFormat="1" hidden="1" x14ac:dyDescent="0.35"/>
    <row r="337" s="22" customFormat="1" hidden="1" x14ac:dyDescent="0.35"/>
    <row r="338" s="22" customFormat="1" hidden="1" x14ac:dyDescent="0.35"/>
    <row r="339" s="22" customFormat="1" hidden="1" x14ac:dyDescent="0.35"/>
    <row r="340" s="22" customFormat="1" hidden="1" x14ac:dyDescent="0.35"/>
    <row r="341" s="22" customFormat="1" hidden="1" x14ac:dyDescent="0.35"/>
    <row r="342" s="22" customFormat="1" hidden="1" x14ac:dyDescent="0.35"/>
    <row r="343" s="22" customFormat="1" hidden="1" x14ac:dyDescent="0.35"/>
    <row r="344" s="22" customFormat="1" hidden="1" x14ac:dyDescent="0.35"/>
    <row r="345" s="22" customFormat="1" hidden="1" x14ac:dyDescent="0.35"/>
    <row r="346" s="22" customFormat="1" hidden="1" x14ac:dyDescent="0.35"/>
    <row r="347" s="22" customFormat="1" hidden="1" x14ac:dyDescent="0.35"/>
    <row r="348" s="22" customFormat="1" hidden="1" x14ac:dyDescent="0.35"/>
    <row r="349" s="22" customFormat="1" hidden="1" x14ac:dyDescent="0.35"/>
    <row r="350" s="22" customFormat="1" hidden="1" x14ac:dyDescent="0.35"/>
    <row r="351" s="22" customFormat="1" hidden="1" x14ac:dyDescent="0.35"/>
    <row r="352" s="22" customFormat="1" hidden="1" x14ac:dyDescent="0.35"/>
    <row r="353" s="22" customFormat="1" hidden="1" x14ac:dyDescent="0.35"/>
    <row r="354" s="22" customFormat="1" hidden="1" x14ac:dyDescent="0.35"/>
    <row r="355" s="22" customFormat="1" hidden="1" x14ac:dyDescent="0.35"/>
    <row r="356" s="22" customFormat="1" hidden="1" x14ac:dyDescent="0.35"/>
    <row r="357" s="22" customFormat="1" hidden="1" x14ac:dyDescent="0.35"/>
    <row r="358" s="22" customFormat="1" hidden="1" x14ac:dyDescent="0.35"/>
    <row r="359" s="22" customFormat="1" hidden="1" x14ac:dyDescent="0.35"/>
    <row r="360" s="22" customFormat="1" hidden="1" x14ac:dyDescent="0.35"/>
    <row r="361" s="22" customFormat="1" hidden="1" x14ac:dyDescent="0.35"/>
    <row r="362" s="22" customFormat="1" hidden="1" x14ac:dyDescent="0.35"/>
    <row r="363" s="22" customFormat="1" hidden="1" x14ac:dyDescent="0.35"/>
    <row r="364" s="22" customFormat="1" hidden="1" x14ac:dyDescent="0.35"/>
    <row r="365" s="22" customFormat="1" hidden="1" x14ac:dyDescent="0.35"/>
    <row r="366" s="22" customFormat="1" hidden="1" x14ac:dyDescent="0.35"/>
    <row r="367" s="22" customFormat="1" hidden="1" x14ac:dyDescent="0.35"/>
    <row r="368" s="22" customFormat="1" hidden="1" x14ac:dyDescent="0.35"/>
    <row r="369" s="22" customFormat="1" hidden="1" x14ac:dyDescent="0.35"/>
    <row r="370" s="22" customFormat="1" hidden="1" x14ac:dyDescent="0.35"/>
    <row r="371" s="22" customFormat="1" hidden="1" x14ac:dyDescent="0.35"/>
    <row r="372" s="22" customFormat="1" hidden="1" x14ac:dyDescent="0.35"/>
    <row r="373" s="22" customFormat="1" hidden="1" x14ac:dyDescent="0.35"/>
    <row r="374" s="22" customFormat="1" hidden="1" x14ac:dyDescent="0.35"/>
    <row r="375" s="22" customFormat="1" hidden="1" x14ac:dyDescent="0.35"/>
    <row r="376" s="22" customFormat="1" hidden="1" x14ac:dyDescent="0.35"/>
    <row r="377" s="22" customFormat="1" hidden="1" x14ac:dyDescent="0.35"/>
    <row r="378" s="22" customFormat="1" hidden="1" x14ac:dyDescent="0.35"/>
    <row r="379" s="22" customFormat="1" hidden="1" x14ac:dyDescent="0.35"/>
    <row r="380" s="22" customFormat="1" hidden="1" x14ac:dyDescent="0.35"/>
    <row r="381" s="22" customFormat="1" hidden="1" x14ac:dyDescent="0.35"/>
    <row r="382" s="22" customFormat="1" hidden="1" x14ac:dyDescent="0.35"/>
    <row r="383" s="22" customFormat="1" hidden="1" x14ac:dyDescent="0.35"/>
    <row r="384" s="22" customFormat="1" hidden="1" x14ac:dyDescent="0.35"/>
    <row r="385" s="22" customFormat="1" hidden="1" x14ac:dyDescent="0.35"/>
    <row r="386" s="22" customFormat="1" hidden="1" x14ac:dyDescent="0.35"/>
    <row r="387" s="22" customFormat="1" hidden="1" x14ac:dyDescent="0.35"/>
    <row r="388" s="22" customFormat="1" hidden="1" x14ac:dyDescent="0.35"/>
    <row r="389" s="22" customFormat="1" hidden="1" x14ac:dyDescent="0.35"/>
    <row r="390" s="22" customFormat="1" hidden="1" x14ac:dyDescent="0.35"/>
    <row r="391" s="22" customFormat="1" hidden="1" x14ac:dyDescent="0.35"/>
    <row r="392" s="22" customFormat="1" hidden="1" x14ac:dyDescent="0.35"/>
    <row r="393" s="22" customFormat="1" hidden="1" x14ac:dyDescent="0.35"/>
    <row r="394" s="22" customFormat="1" hidden="1" x14ac:dyDescent="0.35"/>
    <row r="395" s="22" customFormat="1" hidden="1" x14ac:dyDescent="0.35"/>
    <row r="396" s="22" customFormat="1" hidden="1" x14ac:dyDescent="0.35"/>
    <row r="397" s="22" customFormat="1" hidden="1" x14ac:dyDescent="0.35"/>
    <row r="398" s="22" customFormat="1" hidden="1" x14ac:dyDescent="0.35"/>
    <row r="399" s="22" customFormat="1" hidden="1" x14ac:dyDescent="0.35"/>
    <row r="400" s="22" customFormat="1" hidden="1" x14ac:dyDescent="0.35"/>
    <row r="401" s="22" customFormat="1" hidden="1" x14ac:dyDescent="0.35"/>
    <row r="402" s="22" customFormat="1" hidden="1" x14ac:dyDescent="0.35"/>
    <row r="403" s="22" customFormat="1" hidden="1" x14ac:dyDescent="0.35"/>
    <row r="404" s="22" customFormat="1" hidden="1" x14ac:dyDescent="0.35"/>
    <row r="405" s="22" customFormat="1" hidden="1" x14ac:dyDescent="0.35"/>
    <row r="406" s="22" customFormat="1" hidden="1" x14ac:dyDescent="0.35"/>
    <row r="407" s="22" customFormat="1" hidden="1" x14ac:dyDescent="0.35"/>
    <row r="408" s="22" customFormat="1" hidden="1" x14ac:dyDescent="0.35"/>
    <row r="409" s="22" customFormat="1" hidden="1" x14ac:dyDescent="0.35"/>
    <row r="410" s="22" customFormat="1" hidden="1" x14ac:dyDescent="0.35"/>
    <row r="411" s="22" customFormat="1" hidden="1" x14ac:dyDescent="0.35"/>
    <row r="412" s="22" customFormat="1" hidden="1" x14ac:dyDescent="0.35"/>
    <row r="413" s="22" customFormat="1" hidden="1" x14ac:dyDescent="0.35"/>
    <row r="414" s="22" customFormat="1" hidden="1" x14ac:dyDescent="0.35"/>
    <row r="415" s="22" customFormat="1" hidden="1" x14ac:dyDescent="0.35"/>
    <row r="416" s="22" customFormat="1" hidden="1" x14ac:dyDescent="0.35"/>
    <row r="417" s="22" customFormat="1" hidden="1" x14ac:dyDescent="0.35"/>
    <row r="418" s="22" customFormat="1" hidden="1" x14ac:dyDescent="0.35"/>
    <row r="419" s="22" customFormat="1" hidden="1" x14ac:dyDescent="0.35"/>
    <row r="420" s="22" customFormat="1" hidden="1" x14ac:dyDescent="0.35"/>
    <row r="421" s="22" customFormat="1" hidden="1" x14ac:dyDescent="0.35"/>
    <row r="422" s="22" customFormat="1" hidden="1" x14ac:dyDescent="0.35"/>
    <row r="423" s="22" customFormat="1" hidden="1" x14ac:dyDescent="0.35"/>
    <row r="424" s="22" customFormat="1" hidden="1" x14ac:dyDescent="0.35"/>
    <row r="425" s="22" customFormat="1" hidden="1" x14ac:dyDescent="0.35"/>
    <row r="426" s="22" customFormat="1" hidden="1" x14ac:dyDescent="0.35"/>
    <row r="427" s="22" customFormat="1" hidden="1" x14ac:dyDescent="0.35"/>
    <row r="428" s="22" customFormat="1" hidden="1" x14ac:dyDescent="0.35"/>
    <row r="429" s="22" customFormat="1" hidden="1" x14ac:dyDescent="0.35"/>
    <row r="430" s="22" customFormat="1" hidden="1" x14ac:dyDescent="0.35"/>
    <row r="431" s="22" customFormat="1" hidden="1" x14ac:dyDescent="0.35"/>
    <row r="432" s="22" customFormat="1" hidden="1" x14ac:dyDescent="0.35"/>
    <row r="433" s="22" customFormat="1" hidden="1" x14ac:dyDescent="0.35"/>
    <row r="434" s="22" customFormat="1" hidden="1" x14ac:dyDescent="0.35"/>
    <row r="435" s="22" customFormat="1" hidden="1" x14ac:dyDescent="0.35"/>
    <row r="436" s="22" customFormat="1" hidden="1" x14ac:dyDescent="0.35"/>
    <row r="437" s="22" customFormat="1" hidden="1" x14ac:dyDescent="0.35"/>
    <row r="438" s="22" customFormat="1" hidden="1" x14ac:dyDescent="0.35"/>
    <row r="439" s="22" customFormat="1" hidden="1" x14ac:dyDescent="0.35"/>
    <row r="440" s="22" customFormat="1" hidden="1" x14ac:dyDescent="0.35"/>
    <row r="441" s="22" customFormat="1" hidden="1" x14ac:dyDescent="0.35"/>
    <row r="442" s="22" customFormat="1" hidden="1" x14ac:dyDescent="0.35"/>
    <row r="443" s="22" customFormat="1" hidden="1" x14ac:dyDescent="0.35"/>
    <row r="444" s="22" customFormat="1" hidden="1" x14ac:dyDescent="0.35"/>
    <row r="445" s="22" customFormat="1" hidden="1" x14ac:dyDescent="0.35"/>
    <row r="446" s="22" customFormat="1" hidden="1" x14ac:dyDescent="0.35"/>
    <row r="447" s="22" customFormat="1" hidden="1" x14ac:dyDescent="0.35"/>
    <row r="448" s="22" customFormat="1" hidden="1" x14ac:dyDescent="0.35"/>
    <row r="449" s="22" customFormat="1" hidden="1" x14ac:dyDescent="0.35"/>
    <row r="450" s="22" customFormat="1" hidden="1" x14ac:dyDescent="0.35"/>
    <row r="451" s="22" customFormat="1" hidden="1" x14ac:dyDescent="0.35"/>
    <row r="452" s="22" customFormat="1" hidden="1" x14ac:dyDescent="0.35"/>
    <row r="453" s="22" customFormat="1" hidden="1" x14ac:dyDescent="0.35"/>
    <row r="454" ht="14.5" customHeight="1" x14ac:dyDescent="0.35"/>
    <row r="455" ht="14.5" customHeight="1" x14ac:dyDescent="0.35"/>
    <row r="456" ht="14.5" customHeight="1" x14ac:dyDescent="0.35"/>
  </sheetData>
  <sheetProtection password="CDCE" sheet="1" objects="1" scenarios="1"/>
  <mergeCells count="3">
    <mergeCell ref="A1:X1"/>
    <mergeCell ref="Z1:AA1"/>
    <mergeCell ref="A2:AC2"/>
  </mergeCells>
  <hyperlinks>
    <hyperlink ref="Z1:AA1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13</vt:i4>
      </vt:variant>
    </vt:vector>
  </HeadingPairs>
  <TitlesOfParts>
    <vt:vector size="37" baseType="lpstr">
      <vt:lpstr>Front Page</vt:lpstr>
      <vt:lpstr>RAG Ratings</vt:lpstr>
      <vt:lpstr>Q1 PAEDS OP</vt:lpstr>
      <vt:lpstr>Q1 ADULTS OP</vt:lpstr>
      <vt:lpstr>Q1 OP Graphs</vt:lpstr>
      <vt:lpstr>Q2 PAEDS OP</vt:lpstr>
      <vt:lpstr>Q2 ADULTS OP</vt:lpstr>
      <vt:lpstr>Q2 OP Graphs</vt:lpstr>
      <vt:lpstr>Q3 OP Graphs</vt:lpstr>
      <vt:lpstr>Local report Adult OP</vt:lpstr>
      <vt:lpstr>Local report Paeds OP</vt:lpstr>
      <vt:lpstr>Q3 Paeds OP Dashboard</vt:lpstr>
      <vt:lpstr>Q3 Adults  OP Dashboard </vt:lpstr>
      <vt:lpstr>Q4 PAEDS OP</vt:lpstr>
      <vt:lpstr>Q4 ADULTS OP</vt:lpstr>
      <vt:lpstr>Data</vt:lpstr>
      <vt:lpstr>Graph data Q1</vt:lpstr>
      <vt:lpstr>Graph data Q2</vt:lpstr>
      <vt:lpstr>Graph data Q3</vt:lpstr>
      <vt:lpstr>Graph data Q4</vt:lpstr>
      <vt:lpstr>Graph data Y2D</vt:lpstr>
      <vt:lpstr>Control</vt:lpstr>
      <vt:lpstr>Level 1 CHDN Report</vt:lpstr>
      <vt:lpstr>Graphsdraft</vt:lpstr>
      <vt:lpstr>Q1_Adult</vt:lpstr>
      <vt:lpstr>Q1_Paeds</vt:lpstr>
      <vt:lpstr>Q2_Adult</vt:lpstr>
      <vt:lpstr>Q2_Paeds</vt:lpstr>
      <vt:lpstr>Q3_Adults</vt:lpstr>
      <vt:lpstr>Q3_Paeds</vt:lpstr>
      <vt:lpstr>Q4_Adults</vt:lpstr>
      <vt:lpstr>Q4_Paeds</vt:lpstr>
      <vt:lpstr>Table1</vt:lpstr>
      <vt:lpstr>Table2</vt:lpstr>
      <vt:lpstr>Table3</vt:lpstr>
      <vt:lpstr>Table4</vt:lpstr>
      <vt:lpstr>Table5</vt:lpstr>
    </vt:vector>
  </TitlesOfParts>
  <Company>University Hospitals Bristol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French, Georgina</dc:creator>
  <cp:lastModifiedBy>Burrows, Rachel (PA)</cp:lastModifiedBy>
  <dcterms:created xsi:type="dcterms:W3CDTF">2020-01-30T12:11:21Z</dcterms:created>
  <dcterms:modified xsi:type="dcterms:W3CDTF">2021-03-15T12:33:54Z</dcterms:modified>
</cp:coreProperties>
</file>